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0" windowWidth="23256" windowHeight="12300" firstSheet="3" activeTab="3"/>
  </bookViews>
  <sheets>
    <sheet name="в книгу (2)" sheetId="38" state="hidden" r:id="rId1"/>
    <sheet name="грудень" sheetId="37" state="hidden" r:id="rId2"/>
    <sheet name="березень" sheetId="39" state="hidden" r:id="rId3"/>
    <sheet name="Додаток 3" sheetId="58" r:id="rId4"/>
  </sheets>
  <definedNames>
    <definedName name="_col10">#REF!</definedName>
    <definedName name="_col9">#REF!</definedName>
    <definedName name="_DOD1">#REF!</definedName>
    <definedName name="_DOD2">#REF!</definedName>
    <definedName name="_DOD3">#REF!</definedName>
    <definedName name="_DOD4">#REF!</definedName>
    <definedName name="_DOD5">#REF!</definedName>
    <definedName name="_DOD6">#REF!</definedName>
    <definedName name="_DOD7">#REF!</definedName>
    <definedName name="_DOD8">#REF!</definedName>
    <definedName name="_xlnm._FilterDatabase" localSheetId="3" hidden="1">'Додаток 3'!$A$13:$P$55</definedName>
    <definedName name="DATAF">#REF!</definedName>
    <definedName name="DODATOK">#REF!</definedName>
    <definedName name="END">#REF!</definedName>
    <definedName name="FORMAT">#REF!</definedName>
    <definedName name="HEAD1">#REF!</definedName>
    <definedName name="HEAD2">#REF!</definedName>
    <definedName name="HEADER">#REF!</definedName>
    <definedName name="HEADS">#REF!</definedName>
    <definedName name="NAME">#REF!</definedName>
    <definedName name="PZ">#REF!</definedName>
    <definedName name="rozpor">#REF!</definedName>
    <definedName name="SECRETAR">#REF!</definedName>
    <definedName name="SERVICE">#REF!</definedName>
    <definedName name="TEXT">#REF!</definedName>
    <definedName name="TITLE">#REF!</definedName>
    <definedName name="TITLEEND">#REF!</definedName>
    <definedName name="TITLTEEND">#REF!</definedName>
    <definedName name="VYTYAG">#REF!</definedName>
    <definedName name="zagolovok2">#REF!</definedName>
    <definedName name="_xlnm.Print_Titles" localSheetId="2">березень!$A:$B,березень!$5:$6</definedName>
    <definedName name="_xlnm.Print_Titles" localSheetId="0">'в книгу (2)'!$A:$B,'в книгу (2)'!$5:$6</definedName>
    <definedName name="_xlnm.Print_Titles" localSheetId="1">грудень!$A:$B,грудень!$5:$6</definedName>
    <definedName name="_xlnm.Print_Titles" localSheetId="3">'Додаток 3'!$9:$13</definedName>
    <definedName name="_xlnm.Print_Area" localSheetId="2">березень!$A$1:$F$103</definedName>
    <definedName name="_xlnm.Print_Area" localSheetId="0">'в книгу (2)'!$A$1:$F$103</definedName>
    <definedName name="_xlnm.Print_Area" localSheetId="1">грудень!$A$1:$F$103</definedName>
  </definedNames>
  <calcPr calcId="145621" refMode="R1C1"/>
</workbook>
</file>

<file path=xl/calcChain.xml><?xml version="1.0" encoding="utf-8"?>
<calcChain xmlns="http://schemas.openxmlformats.org/spreadsheetml/2006/main">
  <c r="D83" i="39" l="1"/>
  <c r="C83" i="39" s="1"/>
  <c r="C73" i="39"/>
  <c r="D86" i="39"/>
  <c r="C86" i="39"/>
  <c r="C101" i="39"/>
  <c r="E100" i="39"/>
  <c r="C100" i="39" s="1"/>
  <c r="C99" i="39"/>
  <c r="C98" i="39"/>
  <c r="C97" i="39"/>
  <c r="C96" i="39"/>
  <c r="C95" i="39"/>
  <c r="C94" i="39"/>
  <c r="C93" i="39"/>
  <c r="C92" i="39"/>
  <c r="C91" i="39"/>
  <c r="E90" i="39"/>
  <c r="E79" i="39" s="1"/>
  <c r="E76" i="39" s="1"/>
  <c r="C89" i="39"/>
  <c r="C88" i="39"/>
  <c r="C87" i="39"/>
  <c r="C85" i="39"/>
  <c r="C84" i="39"/>
  <c r="C82" i="39"/>
  <c r="C81" i="39"/>
  <c r="C80" i="39"/>
  <c r="F79" i="39"/>
  <c r="F76" i="39" s="1"/>
  <c r="F75" i="39" s="1"/>
  <c r="C78" i="39"/>
  <c r="D77" i="39"/>
  <c r="C77" i="39" s="1"/>
  <c r="C72" i="39"/>
  <c r="C71" i="39"/>
  <c r="C70" i="39"/>
  <c r="C69" i="39"/>
  <c r="C68" i="39"/>
  <c r="F67" i="39"/>
  <c r="F66" i="39"/>
  <c r="E67" i="39"/>
  <c r="E66" i="39" s="1"/>
  <c r="D67" i="39"/>
  <c r="C67" i="39" s="1"/>
  <c r="E65" i="39"/>
  <c r="C65" i="39" s="1"/>
  <c r="E64" i="39"/>
  <c r="C64" i="39" s="1"/>
  <c r="D64" i="39"/>
  <c r="D59" i="39" s="1"/>
  <c r="F63" i="39"/>
  <c r="E63" i="39" s="1"/>
  <c r="C62" i="39"/>
  <c r="C61" i="39"/>
  <c r="D60" i="39"/>
  <c r="C58" i="39"/>
  <c r="C57" i="39"/>
  <c r="C56" i="39" s="1"/>
  <c r="F56" i="39"/>
  <c r="E56" i="39"/>
  <c r="D56" i="39"/>
  <c r="C55" i="39"/>
  <c r="C54" i="39"/>
  <c r="C53" i="39"/>
  <c r="C52" i="39"/>
  <c r="F51" i="39"/>
  <c r="E51" i="39"/>
  <c r="D51" i="39"/>
  <c r="C50" i="39"/>
  <c r="C49" i="39"/>
  <c r="C48" i="39" s="1"/>
  <c r="F48" i="39"/>
  <c r="F46" i="39" s="1"/>
  <c r="E48" i="39"/>
  <c r="E46" i="39" s="1"/>
  <c r="D48" i="39"/>
  <c r="C47" i="39"/>
  <c r="D46" i="39"/>
  <c r="C45" i="39"/>
  <c r="C44" i="39"/>
  <c r="C43" i="39"/>
  <c r="C42" i="39"/>
  <c r="C41" i="39"/>
  <c r="D40" i="39"/>
  <c r="C40" i="39" s="1"/>
  <c r="C39" i="39"/>
  <c r="C38" i="39"/>
  <c r="F37" i="39"/>
  <c r="E37" i="39"/>
  <c r="C35" i="39"/>
  <c r="C34" i="39" s="1"/>
  <c r="F34" i="39"/>
  <c r="E34" i="39"/>
  <c r="D34" i="39"/>
  <c r="C33" i="39"/>
  <c r="C32" i="39"/>
  <c r="C31" i="39"/>
  <c r="C30" i="39"/>
  <c r="C29" i="39"/>
  <c r="C28" i="39"/>
  <c r="C27" i="39"/>
  <c r="C26" i="39"/>
  <c r="C25" i="39"/>
  <c r="C24" i="39"/>
  <c r="C23" i="39"/>
  <c r="C22" i="39"/>
  <c r="C21" i="39"/>
  <c r="F20" i="39"/>
  <c r="F19" i="39" s="1"/>
  <c r="E20" i="39"/>
  <c r="E19" i="39" s="1"/>
  <c r="D20" i="39"/>
  <c r="C20" i="39" s="1"/>
  <c r="C18" i="39"/>
  <c r="C17" i="39"/>
  <c r="C16" i="39"/>
  <c r="F15" i="39"/>
  <c r="E15" i="39"/>
  <c r="D15" i="39"/>
  <c r="C15" i="39"/>
  <c r="C14" i="39"/>
  <c r="C13" i="39"/>
  <c r="C12" i="39"/>
  <c r="F11" i="39"/>
  <c r="E11" i="39"/>
  <c r="D11" i="39"/>
  <c r="C10" i="39"/>
  <c r="C9" i="39"/>
  <c r="C8" i="39" s="1"/>
  <c r="F8" i="39"/>
  <c r="E8" i="39"/>
  <c r="D8" i="39"/>
  <c r="C73" i="38"/>
  <c r="E65" i="37"/>
  <c r="C65" i="37" s="1"/>
  <c r="E64" i="37"/>
  <c r="C64" i="37" s="1"/>
  <c r="F63" i="37"/>
  <c r="F60" i="37" s="1"/>
  <c r="F59" i="37" s="1"/>
  <c r="D86" i="37"/>
  <c r="C86" i="37" s="1"/>
  <c r="F101" i="38"/>
  <c r="C101" i="38"/>
  <c r="E100" i="38"/>
  <c r="C99" i="38"/>
  <c r="C98" i="38"/>
  <c r="C97" i="38"/>
  <c r="C96" i="38"/>
  <c r="C95" i="38"/>
  <c r="C94" i="38"/>
  <c r="C93" i="38"/>
  <c r="C92" i="38"/>
  <c r="C91" i="38"/>
  <c r="E90" i="38"/>
  <c r="C90" i="38"/>
  <c r="C89" i="38"/>
  <c r="C88" i="38"/>
  <c r="C87" i="38"/>
  <c r="C86" i="38"/>
  <c r="C85" i="38"/>
  <c r="C84" i="38"/>
  <c r="C83" i="38"/>
  <c r="C82" i="38"/>
  <c r="C81" i="38"/>
  <c r="C80" i="38"/>
  <c r="F79" i="38"/>
  <c r="F76" i="38"/>
  <c r="D79" i="38"/>
  <c r="D76" i="38" s="1"/>
  <c r="D75" i="38" s="1"/>
  <c r="C78" i="38"/>
  <c r="D77" i="38"/>
  <c r="C77" i="38" s="1"/>
  <c r="C72" i="38"/>
  <c r="C71" i="38"/>
  <c r="C70" i="38"/>
  <c r="C69" i="38"/>
  <c r="C68" i="38"/>
  <c r="F67" i="38"/>
  <c r="F66" i="38" s="1"/>
  <c r="E67" i="38"/>
  <c r="E66" i="38" s="1"/>
  <c r="D67" i="38"/>
  <c r="D66" i="38" s="1"/>
  <c r="C65" i="38"/>
  <c r="C64" i="38" s="1"/>
  <c r="F64" i="38"/>
  <c r="E64" i="38"/>
  <c r="D64" i="38"/>
  <c r="C63" i="38"/>
  <c r="C62" i="38"/>
  <c r="C61" i="38"/>
  <c r="C60" i="38" s="1"/>
  <c r="F60" i="38"/>
  <c r="F59" i="38" s="1"/>
  <c r="E60" i="38"/>
  <c r="D60" i="38"/>
  <c r="C58" i="38"/>
  <c r="C57" i="38"/>
  <c r="C56" i="38" s="1"/>
  <c r="F56" i="38"/>
  <c r="E56" i="38"/>
  <c r="D56" i="38"/>
  <c r="C55" i="38"/>
  <c r="C54" i="38"/>
  <c r="C53" i="38"/>
  <c r="C52" i="38"/>
  <c r="F51" i="38"/>
  <c r="E51" i="38"/>
  <c r="D51" i="38"/>
  <c r="C50" i="38"/>
  <c r="C49" i="38"/>
  <c r="C48" i="38" s="1"/>
  <c r="F48" i="38"/>
  <c r="F46" i="38" s="1"/>
  <c r="E48" i="38"/>
  <c r="E46" i="38" s="1"/>
  <c r="D48" i="38"/>
  <c r="D46" i="38" s="1"/>
  <c r="C47" i="38"/>
  <c r="C45" i="38"/>
  <c r="C44" i="38"/>
  <c r="C43" i="38"/>
  <c r="C42" i="38"/>
  <c r="C41" i="38"/>
  <c r="D40" i="38"/>
  <c r="C40" i="38" s="1"/>
  <c r="C37" i="38" s="1"/>
  <c r="C39" i="38"/>
  <c r="C38" i="38"/>
  <c r="F37" i="38"/>
  <c r="E37" i="38"/>
  <c r="C35" i="38"/>
  <c r="C34" i="38"/>
  <c r="F34" i="38"/>
  <c r="E34" i="38"/>
  <c r="D34" i="38"/>
  <c r="C33" i="38"/>
  <c r="C32" i="38"/>
  <c r="C31" i="38"/>
  <c r="C30" i="38"/>
  <c r="C29" i="38"/>
  <c r="C28" i="38"/>
  <c r="C27" i="38"/>
  <c r="C26" i="38"/>
  <c r="C25" i="38"/>
  <c r="C24" i="38"/>
  <c r="C23" i="38"/>
  <c r="C22" i="38"/>
  <c r="C21" i="38"/>
  <c r="F20" i="38"/>
  <c r="F19" i="38"/>
  <c r="E20" i="38"/>
  <c r="E19" i="38"/>
  <c r="D20" i="38"/>
  <c r="C20" i="38" s="1"/>
  <c r="C18" i="38"/>
  <c r="C17" i="38"/>
  <c r="C16" i="38"/>
  <c r="F15" i="38"/>
  <c r="E15" i="38"/>
  <c r="D15" i="38"/>
  <c r="C15" i="38" s="1"/>
  <c r="C14" i="38"/>
  <c r="C13" i="38"/>
  <c r="C12" i="38"/>
  <c r="F11" i="38"/>
  <c r="E11" i="38"/>
  <c r="D11" i="38"/>
  <c r="C10" i="38"/>
  <c r="C9" i="38"/>
  <c r="C8" i="38" s="1"/>
  <c r="F8" i="38"/>
  <c r="F7" i="38" s="1"/>
  <c r="E8" i="38"/>
  <c r="D8" i="38"/>
  <c r="D7" i="38" s="1"/>
  <c r="D48" i="37"/>
  <c r="D46" i="37" s="1"/>
  <c r="F101" i="37"/>
  <c r="E67" i="37"/>
  <c r="E66" i="37" s="1"/>
  <c r="C70" i="37"/>
  <c r="C69" i="37"/>
  <c r="C52" i="37"/>
  <c r="C33" i="37"/>
  <c r="C49" i="37"/>
  <c r="C48" i="37" s="1"/>
  <c r="C47" i="37"/>
  <c r="C43" i="37"/>
  <c r="C29" i="37"/>
  <c r="C28" i="37"/>
  <c r="C27" i="37"/>
  <c r="C26" i="37"/>
  <c r="C25" i="37"/>
  <c r="C23" i="37"/>
  <c r="C101" i="37"/>
  <c r="E100" i="37"/>
  <c r="C100" i="37" s="1"/>
  <c r="C98" i="37"/>
  <c r="C97" i="37"/>
  <c r="C96" i="37"/>
  <c r="C95" i="37"/>
  <c r="C94" i="37"/>
  <c r="C93" i="37"/>
  <c r="C92" i="37"/>
  <c r="C91" i="37"/>
  <c r="E90" i="37"/>
  <c r="E79" i="37" s="1"/>
  <c r="E76" i="37" s="1"/>
  <c r="E75" i="37" s="1"/>
  <c r="C89" i="37"/>
  <c r="C88" i="37"/>
  <c r="C87" i="37"/>
  <c r="C85" i="37"/>
  <c r="C84" i="37"/>
  <c r="C83" i="37"/>
  <c r="C82" i="37"/>
  <c r="C81" i="37"/>
  <c r="C80" i="37"/>
  <c r="F79" i="37"/>
  <c r="F76" i="37"/>
  <c r="C78" i="37"/>
  <c r="D77" i="37"/>
  <c r="C77" i="37" s="1"/>
  <c r="C72" i="37"/>
  <c r="C68" i="37"/>
  <c r="F67" i="37"/>
  <c r="F66" i="37" s="1"/>
  <c r="D67" i="37"/>
  <c r="D66" i="37" s="1"/>
  <c r="D64" i="37"/>
  <c r="C62" i="37"/>
  <c r="D60" i="37"/>
  <c r="D59" i="37" s="1"/>
  <c r="C61" i="37"/>
  <c r="C58" i="37"/>
  <c r="C57" i="37"/>
  <c r="F56" i="37"/>
  <c r="E56" i="37"/>
  <c r="D56" i="37"/>
  <c r="C55" i="37"/>
  <c r="C54" i="37"/>
  <c r="C53" i="37"/>
  <c r="F51" i="37"/>
  <c r="D51" i="37"/>
  <c r="C50" i="37"/>
  <c r="F48" i="37"/>
  <c r="F46" i="37" s="1"/>
  <c r="E48" i="37"/>
  <c r="E46" i="37" s="1"/>
  <c r="C45" i="37"/>
  <c r="C44" i="37"/>
  <c r="D40" i="37"/>
  <c r="C41" i="37"/>
  <c r="C39" i="37"/>
  <c r="C38" i="37"/>
  <c r="F37" i="37"/>
  <c r="F34" i="37"/>
  <c r="D34" i="37"/>
  <c r="C32" i="37"/>
  <c r="C31" i="37"/>
  <c r="C30" i="37"/>
  <c r="C24" i="37"/>
  <c r="C22" i="37"/>
  <c r="F20" i="37"/>
  <c r="F19" i="37" s="1"/>
  <c r="E20" i="37"/>
  <c r="E19" i="37" s="1"/>
  <c r="D15" i="37"/>
  <c r="C15" i="37"/>
  <c r="C18" i="37"/>
  <c r="C17" i="37"/>
  <c r="C16" i="37"/>
  <c r="F15" i="37"/>
  <c r="E15" i="37"/>
  <c r="C14" i="37"/>
  <c r="C13" i="37"/>
  <c r="C12" i="37"/>
  <c r="F11" i="37"/>
  <c r="E11" i="37"/>
  <c r="D11" i="37"/>
  <c r="C10" i="37"/>
  <c r="C9" i="37"/>
  <c r="F8" i="37"/>
  <c r="E8" i="37"/>
  <c r="C35" i="37"/>
  <c r="C34" i="37"/>
  <c r="E34" i="37"/>
  <c r="C42" i="37"/>
  <c r="C21" i="37"/>
  <c r="E51" i="37"/>
  <c r="C99" i="37"/>
  <c r="D8" i="37"/>
  <c r="C71" i="37"/>
  <c r="D20" i="37"/>
  <c r="D19" i="37"/>
  <c r="C19" i="37" s="1"/>
  <c r="E37" i="37"/>
  <c r="C90" i="37"/>
  <c r="E63" i="37"/>
  <c r="E60" i="37" s="1"/>
  <c r="E59" i="37" s="1"/>
  <c r="D19" i="38"/>
  <c r="C19" i="38" s="1"/>
  <c r="D37" i="38"/>
  <c r="D79" i="37"/>
  <c r="E79" i="38"/>
  <c r="E76" i="38" s="1"/>
  <c r="E75" i="38" s="1"/>
  <c r="C20" i="37"/>
  <c r="C100" i="38"/>
  <c r="F100" i="38"/>
  <c r="D37" i="39"/>
  <c r="D36" i="39" s="1"/>
  <c r="C40" i="37"/>
  <c r="C37" i="37" s="1"/>
  <c r="D37" i="37"/>
  <c r="C46" i="37" l="1"/>
  <c r="E36" i="38"/>
  <c r="D7" i="37"/>
  <c r="C46" i="39"/>
  <c r="C56" i="37"/>
  <c r="D36" i="38"/>
  <c r="D66" i="39"/>
  <c r="C66" i="39" s="1"/>
  <c r="C11" i="37"/>
  <c r="C7" i="37" s="1"/>
  <c r="E7" i="38"/>
  <c r="E74" i="38" s="1"/>
  <c r="E102" i="38" s="1"/>
  <c r="E114" i="38" s="1"/>
  <c r="F36" i="37"/>
  <c r="C11" i="39"/>
  <c r="F100" i="37"/>
  <c r="F75" i="37" s="1"/>
  <c r="F60" i="39"/>
  <c r="F59" i="39" s="1"/>
  <c r="E36" i="37"/>
  <c r="C51" i="37"/>
  <c r="C36" i="37" s="1"/>
  <c r="E7" i="39"/>
  <c r="E75" i="39"/>
  <c r="D19" i="39"/>
  <c r="C19" i="39" s="1"/>
  <c r="C7" i="39" s="1"/>
  <c r="C79" i="37"/>
  <c r="E7" i="37"/>
  <c r="C67" i="37"/>
  <c r="F36" i="38"/>
  <c r="F74" i="38" s="1"/>
  <c r="E59" i="38"/>
  <c r="D59" i="38"/>
  <c r="D105" i="38" s="1"/>
  <c r="F7" i="39"/>
  <c r="E36" i="39"/>
  <c r="F75" i="38"/>
  <c r="F7" i="37"/>
  <c r="F105" i="37" s="1"/>
  <c r="C66" i="37"/>
  <c r="C51" i="39"/>
  <c r="C36" i="39" s="1"/>
  <c r="D36" i="37"/>
  <c r="D105" i="37" s="1"/>
  <c r="C75" i="38"/>
  <c r="D76" i="37"/>
  <c r="C76" i="37" s="1"/>
  <c r="C8" i="37"/>
  <c r="C11" i="38"/>
  <c r="C7" i="38" s="1"/>
  <c r="C46" i="38"/>
  <c r="C51" i="38"/>
  <c r="C37" i="39"/>
  <c r="F36" i="39"/>
  <c r="E60" i="39"/>
  <c r="E59" i="39" s="1"/>
  <c r="C63" i="39"/>
  <c r="C60" i="39" s="1"/>
  <c r="C59" i="39" s="1"/>
  <c r="E105" i="37"/>
  <c r="E107" i="37" s="1"/>
  <c r="E74" i="37"/>
  <c r="E102" i="37" s="1"/>
  <c r="E114" i="37" s="1"/>
  <c r="F102" i="38"/>
  <c r="F114" i="38" s="1"/>
  <c r="C59" i="38"/>
  <c r="C66" i="38"/>
  <c r="E105" i="39"/>
  <c r="E107" i="39" s="1"/>
  <c r="C90" i="39"/>
  <c r="C76" i="38"/>
  <c r="C79" i="38"/>
  <c r="C67" i="38"/>
  <c r="C63" i="37"/>
  <c r="C60" i="37" s="1"/>
  <c r="C59" i="37" s="1"/>
  <c r="D79" i="39"/>
  <c r="E105" i="38" l="1"/>
  <c r="E107" i="38" s="1"/>
  <c r="E74" i="39"/>
  <c r="F105" i="39"/>
  <c r="C36" i="38"/>
  <c r="C105" i="38" s="1"/>
  <c r="D74" i="37"/>
  <c r="F74" i="37"/>
  <c r="F102" i="37"/>
  <c r="F114" i="37" s="1"/>
  <c r="D75" i="37"/>
  <c r="C75" i="37" s="1"/>
  <c r="F105" i="38"/>
  <c r="D74" i="38"/>
  <c r="D102" i="38" s="1"/>
  <c r="D114" i="38" s="1"/>
  <c r="F74" i="39"/>
  <c r="F102" i="39" s="1"/>
  <c r="F114" i="39" s="1"/>
  <c r="E102" i="39"/>
  <c r="E114" i="39" s="1"/>
  <c r="D7" i="39"/>
  <c r="D76" i="39"/>
  <c r="C79" i="39"/>
  <c r="C74" i="37"/>
  <c r="C102" i="37" s="1"/>
  <c r="C114" i="37" s="1"/>
  <c r="C105" i="37"/>
  <c r="C105" i="39"/>
  <c r="C74" i="39"/>
  <c r="D102" i="37" l="1"/>
  <c r="D114" i="37" s="1"/>
  <c r="C74" i="38"/>
  <c r="C102" i="38" s="1"/>
  <c r="C114" i="38" s="1"/>
  <c r="D74" i="39"/>
  <c r="D105" i="39"/>
  <c r="C76" i="39"/>
  <c r="D75" i="39"/>
  <c r="C75" i="39" l="1"/>
  <c r="C102" i="39" s="1"/>
  <c r="C114" i="39" s="1"/>
  <c r="D102" i="39"/>
  <c r="D114" i="39" s="1"/>
</calcChain>
</file>

<file path=xl/sharedStrings.xml><?xml version="1.0" encoding="utf-8"?>
<sst xmlns="http://schemas.openxmlformats.org/spreadsheetml/2006/main" count="412" uniqueCount="170">
  <si>
    <t>Код</t>
  </si>
  <si>
    <t>Найменування згідно
 з класифікацією доходів бюджету</t>
  </si>
  <si>
    <t>Всього</t>
  </si>
  <si>
    <t>Загальний фонд</t>
  </si>
  <si>
    <t>Спеціальний фонд</t>
  </si>
  <si>
    <t>в т.ч.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</si>
  <si>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</si>
  <si>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</si>
  <si>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</si>
  <si>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прибуток підприємств</t>
  </si>
  <si>
    <t>Рентна плата та плата за використання інших природних ресурсів</t>
  </si>
  <si>
    <t>Рентна плата за спеціальне використання води</t>
  </si>
  <si>
    <t>Рентна плата за користування надрами</t>
  </si>
  <si>
    <t>Плата за використання інших природних ресурсів</t>
  </si>
  <si>
    <t>Внутрішні податки на товари та послуги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</si>
  <si>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</si>
  <si>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</si>
  <si>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</si>
  <si>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</si>
  <si>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</si>
  <si>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</si>
  <si>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</si>
  <si>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</si>
  <si>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</si>
  <si>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</si>
  <si>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</si>
  <si>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</si>
  <si>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Збір за місця для паркування транспортних засобів</t>
  </si>
  <si>
    <t>Туристичний збір</t>
  </si>
  <si>
    <t>Єдиний податок</t>
  </si>
  <si>
    <t>Інші податки та збори</t>
  </si>
  <si>
    <t>Екологічний податок</t>
  </si>
  <si>
    <t>Неподаткові надходження</t>
  </si>
  <si>
    <t>Доходи від власності та підприємницької діяльності</t>
  </si>
  <si>
    <t>Дивіденди (дохід), нараховані на акції (частки, паї) господарських товариств, у статутних капіталах яких є майно Автономної Республіки Крим, комунальна власність</t>
  </si>
  <si>
    <t>Інші надходження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</si>
  <si>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операції у сфері торгівлі, громадського харчування та послуг</t>
  </si>
  <si>
    <t>Адміністративні штрафи та інші санкції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</si>
  <si>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</si>
  <si>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</si>
  <si>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 xml:space="preserve">Надходження від орендної плати за користування цілісним майновим комплексом та іншим державним майном </t>
  </si>
  <si>
    <t>Надходження від орендної плати за користування цілісним майновим комплексом та іншим майном, що перебуває в комунальній власності</t>
  </si>
  <si>
    <t>Державне мито</t>
  </si>
  <si>
    <t>Інші неподаткові надходження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</si>
  <si>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</si>
  <si>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</si>
  <si>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</si>
  <si>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Інші джерела власних надходжень бюджетних установ</t>
  </si>
  <si>
    <t>Доходи від операцій з капіталом</t>
  </si>
  <si>
    <t>Надходження від продажу основного капіталу</t>
  </si>
  <si>
    <t>Надходження коштів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</si>
  <si>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 xml:space="preserve">Кошти від відчуження майна, що належить Автономній Республіці Крим та майна, що перебуває в комунальній власності </t>
  </si>
  <si>
    <t>Кошти від продажу землі і нематеріальних активів</t>
  </si>
  <si>
    <t>Кошти від продажу землі</t>
  </si>
  <si>
    <t>Офіційні трансферти</t>
  </si>
  <si>
    <t>Від органів державного управління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</si>
  <si>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</si>
  <si>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</si>
  <si>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</si>
  <si>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</si>
  <si>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Кошти, що надходять відповідно до умов інвестиційних угод та аукціонів</t>
  </si>
  <si>
    <t>Кошти від плати за право тимчасового використання місць (для розташування об’єктів зовнішньої реклами), які перебувають у комунальній власності територіальної громади м. Києва та від плати за розміщення реклами на транспорті комунальної власності</t>
  </si>
  <si>
    <t>Кошти відновної вартості зелених насаджень, що підлягають видаленню на території міста Києва</t>
  </si>
  <si>
    <t>Київський міський голова</t>
  </si>
  <si>
    <t>Акцизний податок з реалізації суб’єктами господарювання роздрібної торгівлі підакцизних товарів</t>
  </si>
  <si>
    <t>Надходження коштів від відшкодування втрат сільськогосподарського і лісогосподарського виробництва</t>
  </si>
  <si>
    <t>Адміністративні штрафи та штрафні санкції за порушення законодавства у сфері виробництва та обігу алкогольних напоїів та тютюнових виробів</t>
  </si>
  <si>
    <t>Додаткова дотація з державного бюджету місцевим бюджетам внаслідок наданих державою податкових пільг зі сплати земельного податку суб'єктам космічної діяльності та літакобудування</t>
  </si>
  <si>
    <t>Субвенція з державного бюджету місцевим бюджетам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</si>
  <si>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Субвенція з державного бюджету місцевим бюджетам на надання державної підтримки особам з особливими освітніми потребами</t>
  </si>
  <si>
    <t>Дотації з державного бюджету місцевим бюджетам</t>
  </si>
  <si>
    <t>Субвенції з державного бюджету місцевим бюджетам</t>
  </si>
  <si>
    <t>Інші надходження до фондів охорони навколишнього прриродного середовища</t>
  </si>
  <si>
    <t>Усього доходів (без урахування міжбюджетних трансфертів)</t>
  </si>
  <si>
    <t>Разом доходів</t>
  </si>
  <si>
    <t>грн</t>
  </si>
  <si>
    <t>Кошти від плати за місця для паркування транспорних засобів</t>
  </si>
  <si>
    <t>Акцизний податок з вироблених в Україні підакцизних товарів (пальне)</t>
  </si>
  <si>
    <t>Акцизний податок з ввезених на митну територію України підакцизних товарів (пальне)</t>
  </si>
  <si>
    <t>(код бюджету)</t>
  </si>
  <si>
    <t>ЗФ</t>
  </si>
  <si>
    <t>СФ</t>
  </si>
  <si>
    <t>`</t>
  </si>
  <si>
    <t>Субвенція з державного бюджету місцевим бюджетам на здіснення підтримки окремих закладів та заходів у системі охорони здоров`я</t>
  </si>
  <si>
    <t>Субвенція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</si>
  <si>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Субвенція з державного бюджету місцевим бюджетам на створення навчально-практичних центрів сучасної професійної (професійно-технічної) освіти</t>
  </si>
  <si>
    <t xml:space="preserve">Субвенція з державного бюджету місцевим бюджетам на здійснення заходів щодо соціально-економічного розвитку окремих територій </t>
  </si>
  <si>
    <t>Субвенція з державного бюджету місцевим бюджетам на проведення виборів депутатів місцевих рад та сільських, селищних, міських голів 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</si>
  <si>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</si>
  <si>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книга</t>
  </si>
  <si>
    <t>збільшення</t>
  </si>
  <si>
    <t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</si>
  <si>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</si>
  <si>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державного бюджету місцевим бюджетам на заходи, спрямовані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</t>
  </si>
  <si>
    <r>
      <t>Субвенція з державного бюджету місцевим бюджетам на виплату грошової компенсації за належні для отримання жилі приміщення для сімей учасників бойових дій на території інших держав, визначених у </t>
    </r>
    <r>
      <rPr>
        <sz val="18"/>
        <rFont val="Times New Roman"/>
        <family val="1"/>
        <charset val="204"/>
      </rPr>
      <t>абзаці першому</t>
    </r>
    <r>
      <rPr>
        <sz val="18"/>
        <color indexed="8"/>
        <rFont val="Times New Roman"/>
        <family val="1"/>
        <charset val="204"/>
      </rPr>
      <t> 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 </t>
    </r>
    <r>
      <rPr>
        <sz val="18"/>
        <rFont val="Times New Roman"/>
        <family val="1"/>
        <charset val="204"/>
      </rPr>
      <t>пунктом 7</t>
    </r>
    <r>
      <rPr>
        <sz val="18"/>
        <color indexed="8"/>
        <rFont val="Times New Roman"/>
        <family val="1"/>
        <charset val="204"/>
      </rPr>
      <t> частини другої статті 7 Закону України "Про статус ветеранів війни, гарантії їх соціального захисту", та які потребують поліпшення житлових умов</t>
    </r>
  </si>
  <si>
    <r>
      <t>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 </t>
    </r>
    <r>
      <rPr>
        <u/>
        <sz val="18"/>
        <color indexed="18"/>
        <rFont val="Times New Roman"/>
        <family val="1"/>
        <charset val="204"/>
      </rPr>
      <t>пунктів 11 - 14</t>
    </r>
    <r>
      <rPr>
        <sz val="18"/>
        <color indexed="63"/>
        <rFont val="Times New Roman"/>
        <family val="1"/>
        <charset val="204"/>
      </rPr>
      <t> частини другої статті 7 або учасниками бойових дій відповідно до </t>
    </r>
    <r>
      <rPr>
        <u/>
        <sz val="18"/>
        <color indexed="18"/>
        <rFont val="Times New Roman"/>
        <family val="1"/>
        <charset val="204"/>
      </rPr>
      <t>пунктів 19 - 20</t>
    </r>
    <r>
      <rPr>
        <sz val="18"/>
        <color indexed="63"/>
        <rFont val="Times New Roman"/>
        <family val="1"/>
        <charset val="204"/>
      </rPr>
      <t> частини першої статті 6 Закону України "Про статус ветеранів війни, гарантії їх соціального захисту", та які потребують поліпшення житлових умов</t>
    </r>
  </si>
  <si>
    <r>
      <t>Субвенція з державного бюджету місцевим бюджетам на виплату грошової компенсації за належні для отримання жилі приміщення для сімей осіб, визначених </t>
    </r>
    <r>
      <rPr>
        <u/>
        <sz val="18"/>
        <color indexed="18"/>
        <rFont val="Times New Roman"/>
        <family val="1"/>
        <charset val="204"/>
      </rPr>
      <t>абзацами 5 - 8</t>
    </r>
    <r>
      <rPr>
        <sz val="18"/>
        <color indexed="63"/>
        <rFont val="Times New Roman"/>
        <family val="1"/>
        <charset val="204"/>
      </rPr>
      <t> 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 </t>
    </r>
    <r>
      <rPr>
        <u/>
        <sz val="18"/>
        <color indexed="18"/>
        <rFont val="Times New Roman"/>
        <family val="1"/>
        <charset val="204"/>
      </rPr>
      <t>пунктами 11 - 14</t>
    </r>
    <r>
      <rPr>
        <sz val="18"/>
        <color indexed="63"/>
        <rFont val="Times New Roman"/>
        <family val="1"/>
        <charset val="204"/>
      </rPr>
      <t> частини другої статті 7 Закону України "Про статус ветеранів війни, гарантії їх соціального захисту", та які потребують поліпшення житлових умов</t>
    </r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</si>
  <si>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</si>
  <si>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Субвенція з державного бюджету місцевим бюджетам на реалізацію програми "Спроможня школа для кращих результатів" у 2021 році</t>
  </si>
  <si>
    <t>Плата за гарантії, надані Верховною Радою Автономної Республіки Крим, міськими та обласними радами</t>
  </si>
  <si>
    <t>Кошти, що надходять від сплати за договорами щодо розміщення засобів пересувної дрібнороздрібної торговельної мережі та об'єктів сезонної дрібнороздрібної торговельної мережі</t>
  </si>
  <si>
    <t xml:space="preserve">             Віталій КЛИЧКО</t>
  </si>
  <si>
    <t>Субвенція з державного бюджету місцевим бюджетам на забезпечення нагальних потреб функціонування держави в умовах воєного стану</t>
  </si>
  <si>
    <t>Гранти (дарунки), що надійшли до бюджетів усіх рівнів</t>
  </si>
  <si>
    <t>Від Європейського Союзу, урядів іноземних держав, міжнародних організацій, донорських установ</t>
  </si>
  <si>
    <t>Кошти пайової участі (внеску) власників тимчасових споруд торговельного, побутового, соціально-культурного чи іншого призначення для здійснення підприємницької діяльності, засобів пересувної дрібнороздрібної торговельної мережі в утриманні об’єктів благоустрою</t>
  </si>
  <si>
    <t xml:space="preserve">Надходження коштів від Державного фонду дорогоцінних металів і дорогоцінного каміння  </t>
  </si>
  <si>
    <t>Доходи бюджету міста Києва на 2023 рік</t>
  </si>
  <si>
    <t xml:space="preserve">Додаток 1
до рішення Київської міської ради                                                                                                                                                    "Про бюджет міста Києва на 2023 рік"      
від________________ №______________                                                                                                                       </t>
  </si>
  <si>
    <t>Штрафні санкції, що застосовуються відповідно до Закону України "Про державне регулювання виробництва і обігу спирту етилового, коньячного і плодового, алкогольних напоїів та тютюнових виробів, рідин, що використовуються в електронних сигаретах, та пального"</t>
  </si>
  <si>
    <t>Гранти, що надійшли до місцевих бюджетів</t>
  </si>
  <si>
    <t xml:space="preserve">Додаток 1
до рішення Київської міської ради                                                                                                        від 08 грудня 2022  року №5828/5869                                                                                                                              (в редакції рішення Київської міської ради                                                                         від _______________ № ________________)           </t>
  </si>
  <si>
    <t>усього</t>
  </si>
  <si>
    <t>Додаток 3</t>
  </si>
  <si>
    <t>(грн)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</si>
  <si>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</si>
  <si>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</si>
  <si>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</si>
  <si>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</si>
  <si>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Разом</t>
  </si>
  <si>
    <t>видатки споживання</t>
  </si>
  <si>
    <t>з них</t>
  </si>
  <si>
    <t>видатки розвитку</t>
  </si>
  <si>
    <t>у тому числі бюджет розвитку</t>
  </si>
  <si>
    <t>оплата праці</t>
  </si>
  <si>
    <t>комунальні послуги та енергоносії</t>
  </si>
  <si>
    <t>Інші програми та заходи у сфері освіти</t>
  </si>
  <si>
    <t>Інші заходи у сфері соціального захисту і соціального забезпечення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</si>
  <si>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</si>
  <si>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 за рахунок освітньої субвенції</t>
  </si>
  <si>
    <t>Надання позашкільної освіти закладами позашкільної освіти, заходи із позашкільної роботи з дітьми</t>
  </si>
  <si>
    <t>Забезпечення діяльності інших закладів у сфері освіти</t>
  </si>
  <si>
    <t>Співфінансування заходів, що реалізуються за рахунок субвенції з державного бюджету місцевим бюджетам на облаштування безпечних умов у закладах загальної середньої освіти</t>
  </si>
  <si>
    <t>Виконання заходів щодо облаштування безпечних умов у закладах загальної середньої освіти за рахунок субвенції з державного бюджету місцевим бюджетам</t>
  </si>
  <si>
    <t>Забезпечення діяльності інших закладів у сфері соціального захисту і соціального забезпечення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</si>
  <si>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</si>
  <si>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Утримання та забезпечення діяльності центрів соціальних служб</t>
  </si>
  <si>
    <t>Заходи державної політики з питань сім'ї</t>
  </si>
  <si>
    <t>Надання спеціалізованої освіти мистецькими школами</t>
  </si>
  <si>
    <t>Забезпечення діяльності бібліотек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</si>
  <si>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</si>
  <si>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</si>
  <si>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</si>
  <si>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Інші заходи та заклади молодіжної політики</t>
  </si>
  <si>
    <t>Утримання та навчально-тренувальна робота комунальних дитячо-юнацьких спортивних шкіл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</si>
  <si>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</si>
  <si>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Експлуатація та технічне обслуговування житлового фонду</t>
  </si>
  <si>
    <t>Інша діяльність, пов’язана з експлуатацією об’єктів житлово-комунального господарства</t>
  </si>
  <si>
    <t>Будівництво освітніх установ та закладів</t>
  </si>
  <si>
    <t>Внески до статутного капіталу суб’єктів господарювання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</si>
  <si>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</si>
  <si>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Голосіївська районна в місті Києві державна адміністрація</t>
  </si>
  <si>
    <t>Керівництво і управління Голосіївською районною в місті Києві державною адміністрацією</t>
  </si>
  <si>
    <t>Надання дошкільної освіти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</si>
  <si>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</si>
  <si>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освітньої субвенції</t>
  </si>
  <si>
    <t>Забезпечення діяльності інклюзивно-ресурсних центрів за рахунок коштів місцевого бюджету</t>
  </si>
  <si>
    <t>Забезпечення діяльності інклюзивно-ресурсних центрів за рахунок освітньої субвенції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</si>
  <si>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</si>
  <si>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</si>
  <si>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Утримання клубів для підлітків за місцем проживання</t>
  </si>
  <si>
    <t>Організація та проведення громадських робіт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</si>
  <si>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 соціального захисту", та які потребують поліпшення житлових умов</t>
  </si>
  <si>
    <t>Забезпечення надійної та безперебійної експлуатації ліфтів</t>
  </si>
  <si>
    <t>Будівництво споруд, установ та закладів фізичної культури і спорту</t>
  </si>
  <si>
    <t>РОЗПОДІЛ
видатків бюджету міста Києва на 2023 рік</t>
  </si>
  <si>
    <t>Грошова компенсація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</si>
  <si>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</si>
  <si>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>від 26.10.2023 №7146/7187)</t>
  </si>
  <si>
    <t xml:space="preserve">до рішення Київської міської ради від 08 грудня 2022 року  № 5828/5869  (в редакції  рішення Київської міської ради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</si>
</sst>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* _-#,##0&quot;р.&quot;;* \-#,##0&quot;р.&quot;;* _-&quot;-&quot;&quot;р.&quot;;@"/>
    <numFmt numFmtId="165" formatCode="0000"/>
  </numFmts>
  <fonts count="5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20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 Cyr"/>
      <charset val="204"/>
    </font>
    <font>
      <b/>
      <sz val="1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8"/>
      <name val="Arial Cyr"/>
      <charset val="204"/>
    </font>
    <font>
      <b/>
      <i/>
      <sz val="18"/>
      <color indexed="8"/>
      <name val="Times New Roman"/>
      <family val="1"/>
      <charset val="204"/>
    </font>
    <font>
      <sz val="20"/>
      <name val="Arial Cyr"/>
      <charset val="204"/>
    </font>
    <font>
      <b/>
      <sz val="20"/>
      <name val="Arial Cyr"/>
      <charset val="204"/>
    </font>
    <font>
      <sz val="20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u/>
      <sz val="18"/>
      <name val="Times New Roman"/>
      <family val="1"/>
      <charset val="204"/>
    </font>
    <font>
      <sz val="18"/>
      <color indexed="13"/>
      <name val="Times New Roman"/>
      <family val="1"/>
      <charset val="204"/>
    </font>
    <font>
      <sz val="18"/>
      <color indexed="13"/>
      <name val="Arial Cyr"/>
      <charset val="204"/>
    </font>
    <font>
      <u/>
      <sz val="18"/>
      <color indexed="18"/>
      <name val="Times New Roman"/>
      <family val="1"/>
      <charset val="204"/>
    </font>
    <font>
      <sz val="18"/>
      <color indexed="63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20"/>
      <color indexed="8"/>
      <name val="Times New Roman"/>
      <family val="1"/>
      <charset val="204"/>
    </font>
    <font>
      <b/>
      <i/>
      <sz val="20"/>
      <color indexed="8"/>
      <name val="Times New Roman"/>
      <family val="1"/>
      <charset val="204"/>
    </font>
    <font>
      <b/>
      <sz val="22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Arial Cyr"/>
      <charset val="204"/>
    </font>
    <font>
      <sz val="22"/>
      <name val="Arial Cyr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name val="Arial Cyr"/>
      <charset val="204"/>
    </font>
    <font>
      <sz val="8"/>
      <name val="Arial"/>
    </font>
    <font>
      <sz val="5"/>
      <name val="Arial"/>
    </font>
    <font>
      <sz val="6"/>
      <name val="Arial"/>
    </font>
    <font>
      <b/>
      <sz val="8"/>
      <name val="Arial"/>
    </font>
    <font>
      <b/>
      <sz val="7"/>
      <name val="Arial"/>
    </font>
    <font>
      <sz val="9"/>
      <name val="Arial"/>
    </font>
    <font>
      <sz val="7"/>
      <name val="Arial"/>
    </font>
    <font>
      <sz val="4.5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23">
    <xf numFmtId="0" fontId="0" fillId="0" borderId="0"/>
    <xf numFmtId="0" fontId="33" fillId="0" borderId="0"/>
    <xf numFmtId="164" fontId="34" fillId="0" borderId="0" applyFont="0" applyFill="0" applyBorder="0" applyAlignment="0" applyProtection="0"/>
    <xf numFmtId="0" fontId="35" fillId="0" borderId="0"/>
    <xf numFmtId="0" fontId="6" fillId="0" borderId="0"/>
    <xf numFmtId="0" fontId="38" fillId="0" borderId="0"/>
    <xf numFmtId="0" fontId="5" fillId="0" borderId="0"/>
    <xf numFmtId="0" fontId="41" fillId="0" borderId="0"/>
    <xf numFmtId="0" fontId="33" fillId="0" borderId="0"/>
    <xf numFmtId="0" fontId="33" fillId="0" borderId="0"/>
    <xf numFmtId="0" fontId="40" fillId="0" borderId="0"/>
    <xf numFmtId="0" fontId="4" fillId="0" borderId="0"/>
    <xf numFmtId="0" fontId="41" fillId="0" borderId="0"/>
    <xf numFmtId="0" fontId="39" fillId="0" borderId="0" applyAlignment="0"/>
    <xf numFmtId="0" fontId="42" fillId="0" borderId="24" applyBorder="0" applyAlignment="0"/>
    <xf numFmtId="0" fontId="43" fillId="0" borderId="25" applyBorder="0" applyAlignment="0"/>
    <xf numFmtId="0" fontId="44" fillId="0" borderId="26" applyBorder="0" applyAlignment="0"/>
    <xf numFmtId="0" fontId="44" fillId="0" borderId="0" applyAlignment="0"/>
    <xf numFmtId="0" fontId="39" fillId="0" borderId="0"/>
    <xf numFmtId="0" fontId="3" fillId="0" borderId="0"/>
    <xf numFmtId="0" fontId="46" fillId="0" borderId="0"/>
    <xf numFmtId="0" fontId="2" fillId="0" borderId="0"/>
    <xf numFmtId="0" fontId="1" fillId="0" borderId="0"/>
  </cellStyleXfs>
  <cellXfs count="154">
    <xf numFmtId="0" fontId="0" fillId="0" borderId="0" xfId="0"/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9" fillId="0" borderId="0" xfId="0" applyNumberFormat="1" applyFont="1" applyFill="1" applyAlignment="1" applyProtection="1"/>
    <xf numFmtId="0" fontId="10" fillId="0" borderId="0" xfId="0" applyFont="1"/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49" fontId="9" fillId="2" borderId="1" xfId="0" applyNumberFormat="1" applyFont="1" applyFill="1" applyBorder="1" applyAlignment="1" applyProtection="1">
      <alignment horizontal="left" vertical="center" wrapText="1"/>
    </xf>
    <xf numFmtId="4" fontId="9" fillId="0" borderId="0" xfId="0" applyNumberFormat="1" applyFont="1" applyFill="1" applyAlignment="1" applyProtection="1"/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vertical="center" wrapText="1"/>
    </xf>
    <xf numFmtId="0" fontId="14" fillId="0" borderId="0" xfId="0" applyFont="1"/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16" fillId="0" borderId="0" xfId="0" applyFont="1"/>
    <xf numFmtId="0" fontId="17" fillId="0" borderId="0" xfId="0" applyFont="1"/>
    <xf numFmtId="0" fontId="9" fillId="0" borderId="1" xfId="0" applyFont="1" applyFill="1" applyBorder="1" applyAlignment="1">
      <alignment wrapText="1"/>
    </xf>
    <xf numFmtId="0" fontId="9" fillId="0" borderId="0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>
      <alignment horizontal="right"/>
    </xf>
    <xf numFmtId="4" fontId="10" fillId="0" borderId="0" xfId="0" applyNumberFormat="1" applyFont="1"/>
    <xf numFmtId="0" fontId="18" fillId="0" borderId="0" xfId="0" applyNumberFormat="1" applyFont="1" applyFill="1" applyAlignment="1" applyProtection="1"/>
    <xf numFmtId="4" fontId="16" fillId="0" borderId="0" xfId="0" applyNumberFormat="1" applyFont="1"/>
    <xf numFmtId="3" fontId="7" fillId="0" borderId="1" xfId="0" applyNumberFormat="1" applyFont="1" applyFill="1" applyBorder="1" applyAlignment="1" applyProtection="1">
      <alignment horizontal="right" vertical="center" wrapText="1"/>
    </xf>
    <xf numFmtId="3" fontId="13" fillId="0" borderId="1" xfId="0" applyNumberFormat="1" applyFont="1" applyFill="1" applyBorder="1" applyAlignment="1" applyProtection="1">
      <alignment horizontal="right" vertical="center" wrapText="1"/>
    </xf>
    <xf numFmtId="3" fontId="9" fillId="0" borderId="1" xfId="0" applyNumberFormat="1" applyFont="1" applyFill="1" applyBorder="1" applyAlignment="1" applyProtection="1">
      <alignment horizontal="right" vertical="center" wrapText="1"/>
    </xf>
    <xf numFmtId="3" fontId="9" fillId="0" borderId="1" xfId="0" applyNumberFormat="1" applyFont="1" applyFill="1" applyBorder="1" applyAlignment="1" applyProtection="1">
      <alignment vertical="center" wrapText="1"/>
    </xf>
    <xf numFmtId="3" fontId="12" fillId="0" borderId="1" xfId="0" applyNumberFormat="1" applyFont="1" applyBorder="1" applyAlignment="1">
      <alignment vertical="center" wrapText="1"/>
    </xf>
    <xf numFmtId="3" fontId="9" fillId="0" borderId="1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vertical="center" wrapText="1"/>
    </xf>
    <xf numFmtId="3" fontId="15" fillId="0" borderId="1" xfId="0" applyNumberFormat="1" applyFont="1" applyBorder="1" applyAlignment="1">
      <alignment vertical="center" wrapText="1"/>
    </xf>
    <xf numFmtId="3" fontId="10" fillId="0" borderId="1" xfId="0" applyNumberFormat="1" applyFont="1" applyBorder="1"/>
    <xf numFmtId="3" fontId="10" fillId="0" borderId="0" xfId="0" applyNumberFormat="1" applyFont="1"/>
    <xf numFmtId="3" fontId="12" fillId="2" borderId="1" xfId="0" applyNumberFormat="1" applyFont="1" applyFill="1" applyBorder="1" applyAlignment="1">
      <alignment vertical="center" wrapText="1"/>
    </xf>
    <xf numFmtId="0" fontId="9" fillId="2" borderId="0" xfId="0" applyNumberFormat="1" applyFont="1" applyFill="1" applyBorder="1" applyAlignment="1" applyProtection="1">
      <alignment vertical="center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13" fillId="2" borderId="1" xfId="0" applyNumberFormat="1" applyFont="1" applyFill="1" applyBorder="1" applyAlignment="1" applyProtection="1">
      <alignment horizontal="right" vertical="center" wrapText="1"/>
    </xf>
    <xf numFmtId="3" fontId="9" fillId="2" borderId="1" xfId="0" applyNumberFormat="1" applyFont="1" applyFill="1" applyBorder="1" applyAlignment="1" applyProtection="1">
      <alignment vertical="center" wrapText="1"/>
    </xf>
    <xf numFmtId="3" fontId="9" fillId="2" borderId="1" xfId="0" applyNumberFormat="1" applyFont="1" applyFill="1" applyBorder="1" applyAlignment="1" applyProtection="1">
      <alignment horizontal="right" vertical="center" wrapText="1"/>
    </xf>
    <xf numFmtId="0" fontId="18" fillId="2" borderId="0" xfId="0" applyNumberFormat="1" applyFont="1" applyFill="1" applyAlignment="1" applyProtection="1"/>
    <xf numFmtId="0" fontId="9" fillId="2" borderId="0" xfId="0" applyNumberFormat="1" applyFont="1" applyFill="1" applyAlignment="1" applyProtection="1"/>
    <xf numFmtId="4" fontId="9" fillId="2" borderId="0" xfId="0" applyNumberFormat="1" applyFont="1" applyFill="1" applyAlignment="1" applyProtection="1"/>
    <xf numFmtId="4" fontId="19" fillId="0" borderId="0" xfId="0" applyNumberFormat="1" applyFont="1" applyFill="1" applyAlignment="1" applyProtection="1"/>
    <xf numFmtId="3" fontId="9" fillId="0" borderId="0" xfId="0" applyNumberFormat="1" applyFont="1" applyFill="1" applyAlignment="1" applyProtection="1"/>
    <xf numFmtId="0" fontId="11" fillId="0" borderId="1" xfId="0" applyNumberFormat="1" applyFont="1" applyFill="1" applyBorder="1" applyAlignment="1" applyProtection="1">
      <alignment vertical="center" wrapText="1"/>
    </xf>
    <xf numFmtId="3" fontId="11" fillId="0" borderId="1" xfId="0" applyNumberFormat="1" applyFont="1" applyFill="1" applyBorder="1" applyAlignment="1" applyProtection="1">
      <alignment horizontal="right" vertical="center" wrapText="1"/>
    </xf>
    <xf numFmtId="3" fontId="20" fillId="0" borderId="1" xfId="0" applyNumberFormat="1" applyFont="1" applyBorder="1" applyAlignment="1">
      <alignment vertical="center" wrapText="1"/>
    </xf>
    <xf numFmtId="0" fontId="7" fillId="0" borderId="0" xfId="0" applyNumberFormat="1" applyFont="1" applyFill="1" applyAlignment="1" applyProtection="1">
      <alignment horizontal="center"/>
    </xf>
    <xf numFmtId="0" fontId="7" fillId="0" borderId="0" xfId="0" applyFont="1" applyFill="1" applyAlignment="1">
      <alignment horizontal="center"/>
    </xf>
    <xf numFmtId="0" fontId="21" fillId="0" borderId="0" xfId="0" applyFont="1" applyFill="1" applyAlignment="1">
      <alignment horizontal="left"/>
    </xf>
    <xf numFmtId="0" fontId="9" fillId="0" borderId="0" xfId="0" applyNumberFormat="1" applyFont="1" applyFill="1" applyBorder="1" applyAlignment="1" applyProtection="1">
      <alignment vertical="top"/>
    </xf>
    <xf numFmtId="0" fontId="9" fillId="0" borderId="0" xfId="0" applyNumberFormat="1" applyFont="1" applyFill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3" fontId="18" fillId="0" borderId="0" xfId="0" applyNumberFormat="1" applyFont="1" applyFill="1" applyBorder="1" applyAlignment="1" applyProtection="1">
      <alignment horizontal="right" vertical="center" wrapText="1"/>
    </xf>
    <xf numFmtId="3" fontId="18" fillId="0" borderId="0" xfId="0" applyNumberFormat="1" applyFont="1" applyFill="1" applyAlignment="1" applyProtection="1"/>
    <xf numFmtId="0" fontId="10" fillId="2" borderId="0" xfId="0" applyFont="1" applyFill="1"/>
    <xf numFmtId="0" fontId="22" fillId="2" borderId="0" xfId="0" applyNumberFormat="1" applyFont="1" applyFill="1" applyAlignment="1" applyProtection="1"/>
    <xf numFmtId="0" fontId="22" fillId="2" borderId="0" xfId="0" applyNumberFormat="1" applyFont="1" applyFill="1" applyAlignment="1" applyProtection="1">
      <alignment horizontal="right"/>
    </xf>
    <xf numFmtId="3" fontId="22" fillId="2" borderId="0" xfId="0" applyNumberFormat="1" applyFont="1" applyFill="1" applyAlignment="1" applyProtection="1"/>
    <xf numFmtId="0" fontId="23" fillId="2" borderId="0" xfId="0" applyFont="1" applyFill="1"/>
    <xf numFmtId="0" fontId="9" fillId="0" borderId="0" xfId="0" applyNumberFormat="1" applyFont="1" applyFill="1" applyBorder="1" applyAlignment="1" applyProtection="1">
      <alignment vertical="center" wrapText="1"/>
    </xf>
    <xf numFmtId="3" fontId="9" fillId="0" borderId="1" xfId="0" applyNumberFormat="1" applyFont="1" applyFill="1" applyBorder="1" applyAlignment="1">
      <alignment vertical="center" wrapText="1"/>
    </xf>
    <xf numFmtId="3" fontId="9" fillId="2" borderId="1" xfId="0" applyNumberFormat="1" applyFont="1" applyFill="1" applyBorder="1" applyAlignment="1">
      <alignment vertical="center" wrapText="1"/>
    </xf>
    <xf numFmtId="3" fontId="11" fillId="2" borderId="1" xfId="0" applyNumberFormat="1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vertical="center" wrapText="1"/>
    </xf>
    <xf numFmtId="3" fontId="13" fillId="2" borderId="1" xfId="0" applyNumberFormat="1" applyFont="1" applyFill="1" applyBorder="1" applyAlignment="1">
      <alignment vertical="center" wrapText="1"/>
    </xf>
    <xf numFmtId="3" fontId="9" fillId="2" borderId="0" xfId="0" applyNumberFormat="1" applyFont="1" applyFill="1" applyAlignment="1" applyProtection="1"/>
    <xf numFmtId="3" fontId="26" fillId="0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18" fillId="0" borderId="1" xfId="0" applyNumberFormat="1" applyFont="1" applyFill="1" applyBorder="1" applyAlignment="1" applyProtection="1">
      <alignment horizontal="right" vertical="center" wrapText="1"/>
    </xf>
    <xf numFmtId="3" fontId="18" fillId="2" borderId="1" xfId="0" applyNumberFormat="1" applyFont="1" applyFill="1" applyBorder="1" applyAlignment="1" applyProtection="1">
      <alignment vertical="center" wrapText="1"/>
    </xf>
    <xf numFmtId="3" fontId="18" fillId="0" borderId="1" xfId="0" applyNumberFormat="1" applyFont="1" applyFill="1" applyBorder="1" applyAlignment="1" applyProtection="1">
      <alignment vertical="center" wrapText="1"/>
    </xf>
    <xf numFmtId="3" fontId="18" fillId="2" borderId="1" xfId="0" applyNumberFormat="1" applyFont="1" applyFill="1" applyBorder="1" applyAlignment="1">
      <alignment vertical="center" wrapText="1"/>
    </xf>
    <xf numFmtId="3" fontId="27" fillId="0" borderId="1" xfId="0" applyNumberFormat="1" applyFont="1" applyBorder="1" applyAlignment="1">
      <alignment vertical="center" wrapText="1"/>
    </xf>
    <xf numFmtId="3" fontId="18" fillId="2" borderId="1" xfId="0" applyNumberFormat="1" applyFont="1" applyFill="1" applyBorder="1" applyAlignment="1" applyProtection="1">
      <alignment horizontal="right" vertical="center" wrapText="1"/>
    </xf>
    <xf numFmtId="3" fontId="18" fillId="0" borderId="1" xfId="0" applyNumberFormat="1" applyFont="1" applyBorder="1" applyAlignment="1">
      <alignment vertical="center" wrapText="1"/>
    </xf>
    <xf numFmtId="3" fontId="18" fillId="0" borderId="1" xfId="0" applyNumberFormat="1" applyFont="1" applyFill="1" applyBorder="1" applyAlignment="1">
      <alignment vertical="center" wrapText="1"/>
    </xf>
    <xf numFmtId="3" fontId="26" fillId="2" borderId="1" xfId="0" applyNumberFormat="1" applyFont="1" applyFill="1" applyBorder="1" applyAlignment="1">
      <alignment vertical="center" wrapText="1"/>
    </xf>
    <xf numFmtId="3" fontId="28" fillId="0" borderId="1" xfId="0" applyNumberFormat="1" applyFont="1" applyBorder="1" applyAlignment="1">
      <alignment vertical="center" wrapText="1"/>
    </xf>
    <xf numFmtId="3" fontId="27" fillId="2" borderId="1" xfId="0" applyNumberFormat="1" applyFont="1" applyFill="1" applyBorder="1" applyAlignment="1">
      <alignment vertical="center" wrapText="1"/>
    </xf>
    <xf numFmtId="3" fontId="16" fillId="0" borderId="1" xfId="0" applyNumberFormat="1" applyFont="1" applyBorder="1"/>
    <xf numFmtId="0" fontId="29" fillId="0" borderId="1" xfId="0" applyNumberFormat="1" applyFont="1" applyFill="1" applyBorder="1" applyAlignment="1" applyProtection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3" fontId="29" fillId="0" borderId="1" xfId="0" applyNumberFormat="1" applyFont="1" applyFill="1" applyBorder="1" applyAlignment="1" applyProtection="1">
      <alignment horizontal="right" vertical="center" wrapText="1"/>
    </xf>
    <xf numFmtId="3" fontId="29" fillId="2" borderId="1" xfId="0" applyNumberFormat="1" applyFont="1" applyFill="1" applyBorder="1" applyAlignment="1" applyProtection="1">
      <alignment horizontal="right" vertical="center" wrapText="1"/>
    </xf>
    <xf numFmtId="3" fontId="30" fillId="0" borderId="0" xfId="0" applyNumberFormat="1" applyFont="1" applyFill="1" applyBorder="1" applyAlignment="1" applyProtection="1">
      <alignment horizontal="right" vertical="center" wrapText="1"/>
    </xf>
    <xf numFmtId="0" fontId="31" fillId="0" borderId="0" xfId="0" applyFont="1"/>
    <xf numFmtId="4" fontId="32" fillId="0" borderId="0" xfId="0" applyNumberFormat="1" applyFont="1"/>
    <xf numFmtId="0" fontId="35" fillId="0" borderId="0" xfId="20" applyFont="1"/>
    <xf numFmtId="0" fontId="46" fillId="0" borderId="0" xfId="20"/>
    <xf numFmtId="0" fontId="34" fillId="0" borderId="0" xfId="20" applyNumberFormat="1" applyFont="1" applyAlignment="1">
      <alignment horizontal="center" vertical="center"/>
    </xf>
    <xf numFmtId="0" fontId="46" fillId="0" borderId="0" xfId="20" applyFont="1" applyAlignment="1">
      <alignment horizontal="left"/>
    </xf>
    <xf numFmtId="0" fontId="48" fillId="0" borderId="19" xfId="20" applyFont="1" applyBorder="1" applyAlignment="1">
      <alignment horizontal="center" vertical="center" wrapText="1"/>
    </xf>
    <xf numFmtId="1" fontId="46" fillId="0" borderId="13" xfId="20" applyNumberFormat="1" applyFont="1" applyBorder="1" applyAlignment="1">
      <alignment horizontal="center" vertical="center"/>
    </xf>
    <xf numFmtId="0" fontId="49" fillId="0" borderId="13" xfId="20" applyFont="1" applyBorder="1" applyAlignment="1">
      <alignment horizontal="center" vertical="center" wrapText="1"/>
    </xf>
    <xf numFmtId="0" fontId="49" fillId="0" borderId="22" xfId="20" applyFont="1" applyBorder="1" applyAlignment="1">
      <alignment horizontal="left" vertical="top" wrapText="1"/>
    </xf>
    <xf numFmtId="3" fontId="50" fillId="0" borderId="21" xfId="20" applyNumberFormat="1" applyFont="1" applyBorder="1" applyAlignment="1">
      <alignment horizontal="right" vertical="center"/>
    </xf>
    <xf numFmtId="3" fontId="50" fillId="0" borderId="13" xfId="20" applyNumberFormat="1" applyFont="1" applyBorder="1" applyAlignment="1">
      <alignment horizontal="right" vertical="center"/>
    </xf>
    <xf numFmtId="3" fontId="50" fillId="0" borderId="23" xfId="20" applyNumberFormat="1" applyFont="1" applyBorder="1" applyAlignment="1">
      <alignment horizontal="right" vertical="center"/>
    </xf>
    <xf numFmtId="0" fontId="51" fillId="0" borderId="0" xfId="20" applyFont="1" applyAlignment="1">
      <alignment horizontal="left"/>
    </xf>
    <xf numFmtId="0" fontId="46" fillId="0" borderId="13" xfId="20" applyFont="1" applyBorder="1" applyAlignment="1">
      <alignment horizontal="center" vertical="center" wrapText="1"/>
    </xf>
    <xf numFmtId="0" fontId="46" fillId="0" borderId="22" xfId="20" applyFont="1" applyBorder="1" applyAlignment="1">
      <alignment horizontal="left" vertical="top" wrapText="1"/>
    </xf>
    <xf numFmtId="3" fontId="52" fillId="0" borderId="21" xfId="20" applyNumberFormat="1" applyFont="1" applyBorder="1" applyAlignment="1">
      <alignment horizontal="right" vertical="center"/>
    </xf>
    <xf numFmtId="3" fontId="52" fillId="0" borderId="13" xfId="20" applyNumberFormat="1" applyFont="1" applyBorder="1" applyAlignment="1">
      <alignment horizontal="right" vertical="center"/>
    </xf>
    <xf numFmtId="0" fontId="52" fillId="0" borderId="22" xfId="20" applyFont="1" applyBorder="1" applyAlignment="1">
      <alignment horizontal="right" vertical="center"/>
    </xf>
    <xf numFmtId="0" fontId="52" fillId="0" borderId="13" xfId="20" applyFont="1" applyBorder="1" applyAlignment="1">
      <alignment horizontal="right" vertical="center"/>
    </xf>
    <xf numFmtId="3" fontId="52" fillId="0" borderId="23" xfId="20" applyNumberFormat="1" applyFont="1" applyBorder="1" applyAlignment="1">
      <alignment horizontal="right" vertical="center"/>
    </xf>
    <xf numFmtId="165" fontId="46" fillId="0" borderId="13" xfId="20" applyNumberFormat="1" applyFont="1" applyBorder="1" applyAlignment="1">
      <alignment horizontal="center" vertical="center" wrapText="1"/>
    </xf>
    <xf numFmtId="0" fontId="52" fillId="0" borderId="21" xfId="20" applyFont="1" applyBorder="1" applyAlignment="1">
      <alignment horizontal="right" vertical="center"/>
    </xf>
    <xf numFmtId="1" fontId="46" fillId="0" borderId="13" xfId="20" applyNumberFormat="1" applyFont="1" applyBorder="1" applyAlignment="1">
      <alignment horizontal="center" vertical="center" wrapText="1"/>
    </xf>
    <xf numFmtId="1" fontId="49" fillId="0" borderId="21" xfId="20" applyNumberFormat="1" applyFont="1" applyBorder="1" applyAlignment="1">
      <alignment horizontal="center" vertical="center"/>
    </xf>
    <xf numFmtId="1" fontId="46" fillId="0" borderId="21" xfId="20" applyNumberFormat="1" applyFont="1" applyBorder="1" applyAlignment="1">
      <alignment horizontal="center" vertical="center"/>
    </xf>
    <xf numFmtId="3" fontId="50" fillId="0" borderId="22" xfId="20" applyNumberFormat="1" applyFont="1" applyBorder="1" applyAlignment="1">
      <alignment horizontal="right" vertical="center"/>
    </xf>
    <xf numFmtId="3" fontId="52" fillId="0" borderId="22" xfId="20" applyNumberFormat="1" applyFont="1" applyBorder="1" applyAlignment="1">
      <alignment horizontal="right" vertical="center"/>
    </xf>
    <xf numFmtId="0" fontId="37" fillId="0" borderId="0" xfId="20" applyNumberFormat="1" applyFont="1" applyFill="1" applyAlignment="1" applyProtection="1"/>
    <xf numFmtId="0" fontId="37" fillId="2" borderId="0" xfId="20" applyNumberFormat="1" applyFont="1" applyFill="1" applyAlignment="1" applyProtection="1"/>
    <xf numFmtId="0" fontId="45" fillId="0" borderId="0" xfId="20" applyFont="1"/>
    <xf numFmtId="3" fontId="37" fillId="0" borderId="0" xfId="20" applyNumberFormat="1" applyFont="1" applyFill="1" applyAlignment="1" applyProtection="1"/>
    <xf numFmtId="3" fontId="37" fillId="0" borderId="0" xfId="20" applyNumberFormat="1" applyFont="1" applyFill="1" applyBorder="1" applyAlignment="1" applyProtection="1">
      <alignment horizontal="right" vertical="center" wrapText="1"/>
    </xf>
    <xf numFmtId="4" fontId="45" fillId="0" borderId="0" xfId="20" applyNumberFormat="1" applyFont="1"/>
    <xf numFmtId="0" fontId="37" fillId="0" borderId="0" xfId="20" applyNumberFormat="1" applyFont="1" applyFill="1" applyBorder="1" applyAlignment="1" applyProtection="1"/>
    <xf numFmtId="0" fontId="45" fillId="0" borderId="0" xfId="20" applyFont="1" applyBorder="1" applyAlignment="1"/>
    <xf numFmtId="0" fontId="18" fillId="0" borderId="2" xfId="0" applyNumberFormat="1" applyFont="1" applyFill="1" applyBorder="1" applyAlignment="1" applyProtection="1"/>
    <xf numFmtId="0" fontId="16" fillId="0" borderId="2" xfId="0" applyFont="1" applyBorder="1" applyAlignment="1"/>
    <xf numFmtId="0" fontId="9" fillId="0" borderId="0" xfId="0" applyNumberFormat="1" applyFont="1" applyFill="1" applyAlignment="1" applyProtection="1">
      <alignment horizontal="left" vertical="center" wrapText="1"/>
    </xf>
    <xf numFmtId="0" fontId="7" fillId="0" borderId="0" xfId="0" applyNumberFormat="1" applyFont="1" applyFill="1" applyAlignment="1" applyProtection="1">
      <alignment horizont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1" fillId="2" borderId="1" xfId="0" applyNumberFormat="1" applyFont="1" applyFill="1" applyBorder="1" applyAlignment="1" applyProtection="1">
      <alignment horizontal="center" vertical="center" wrapText="1"/>
    </xf>
    <xf numFmtId="0" fontId="48" fillId="0" borderId="12" xfId="20" applyFont="1" applyBorder="1" applyAlignment="1">
      <alignment horizontal="center" vertical="center" wrapText="1"/>
    </xf>
    <xf numFmtId="0" fontId="48" fillId="0" borderId="17" xfId="20" applyFont="1" applyBorder="1" applyAlignment="1">
      <alignment horizontal="center" vertical="center" wrapText="1"/>
    </xf>
    <xf numFmtId="0" fontId="35" fillId="0" borderId="0" xfId="20" applyNumberFormat="1" applyFont="1" applyAlignment="1">
      <alignment horizontal="left"/>
    </xf>
    <xf numFmtId="0" fontId="48" fillId="0" borderId="6" xfId="20" applyFont="1" applyBorder="1" applyAlignment="1">
      <alignment horizontal="center" vertical="center" wrapText="1"/>
    </xf>
    <xf numFmtId="0" fontId="48" fillId="0" borderId="7" xfId="20" applyFont="1" applyBorder="1" applyAlignment="1">
      <alignment horizontal="center" vertical="center" wrapText="1"/>
    </xf>
    <xf numFmtId="0" fontId="48" fillId="0" borderId="15" xfId="20" applyFont="1" applyBorder="1" applyAlignment="1">
      <alignment horizontal="center" vertical="center" wrapText="1"/>
    </xf>
    <xf numFmtId="0" fontId="48" fillId="0" borderId="20" xfId="20" applyFont="1" applyBorder="1" applyAlignment="1">
      <alignment horizontal="center" vertical="center" wrapText="1"/>
    </xf>
    <xf numFmtId="0" fontId="48" fillId="0" borderId="11" xfId="20" applyFont="1" applyBorder="1" applyAlignment="1">
      <alignment horizontal="center" vertical="center" wrapText="1"/>
    </xf>
    <xf numFmtId="0" fontId="48" fillId="0" borderId="16" xfId="20" applyFont="1" applyBorder="1" applyAlignment="1">
      <alignment horizontal="center" vertical="center" wrapText="1"/>
    </xf>
    <xf numFmtId="0" fontId="48" fillId="0" borderId="13" xfId="20" applyFont="1" applyBorder="1" applyAlignment="1">
      <alignment horizontal="center" vertical="center" wrapText="1"/>
    </xf>
    <xf numFmtId="0" fontId="48" fillId="0" borderId="14" xfId="20" applyFont="1" applyBorder="1" applyAlignment="1">
      <alignment horizontal="center" vertical="center" wrapText="1"/>
    </xf>
    <xf numFmtId="0" fontId="48" fillId="0" borderId="18" xfId="20" applyFont="1" applyBorder="1" applyAlignment="1">
      <alignment horizontal="center" vertical="center" wrapText="1"/>
    </xf>
    <xf numFmtId="0" fontId="36" fillId="0" borderId="0" xfId="20" applyNumberFormat="1" applyFont="1" applyAlignment="1">
      <alignment vertical="center" wrapText="1"/>
    </xf>
    <xf numFmtId="0" fontId="35" fillId="0" borderId="0" xfId="20" applyNumberFormat="1" applyFont="1" applyAlignment="1">
      <alignment vertical="center" wrapText="1"/>
    </xf>
    <xf numFmtId="0" fontId="34" fillId="0" borderId="0" xfId="20" applyNumberFormat="1" applyFont="1" applyAlignment="1">
      <alignment horizontal="center" vertical="center" wrapText="1"/>
    </xf>
    <xf numFmtId="1" fontId="35" fillId="0" borderId="0" xfId="20" applyNumberFormat="1" applyFont="1" applyAlignment="1">
      <alignment horizontal="center"/>
    </xf>
    <xf numFmtId="0" fontId="35" fillId="0" borderId="2" xfId="20" applyNumberFormat="1" applyFont="1" applyBorder="1" applyAlignment="1">
      <alignment horizontal="center"/>
    </xf>
    <xf numFmtId="0" fontId="47" fillId="0" borderId="3" xfId="20" applyFont="1" applyBorder="1" applyAlignment="1">
      <alignment horizontal="center" vertical="center" wrapText="1"/>
    </xf>
    <xf numFmtId="0" fontId="47" fillId="0" borderId="8" xfId="20" applyFont="1" applyBorder="1" applyAlignment="1">
      <alignment horizontal="center" vertical="center" wrapText="1"/>
    </xf>
    <xf numFmtId="0" fontId="47" fillId="0" borderId="16" xfId="20" applyFont="1" applyBorder="1" applyAlignment="1">
      <alignment horizontal="center" vertical="center" wrapText="1"/>
    </xf>
    <xf numFmtId="0" fontId="53" fillId="0" borderId="4" xfId="20" applyFont="1" applyBorder="1" applyAlignment="1">
      <alignment horizontal="center" vertical="center" wrapText="1"/>
    </xf>
    <xf numFmtId="0" fontId="53" fillId="0" borderId="9" xfId="20" applyFont="1" applyBorder="1" applyAlignment="1">
      <alignment horizontal="center" vertical="center" wrapText="1"/>
    </xf>
    <xf numFmtId="0" fontId="53" fillId="0" borderId="17" xfId="20" applyFont="1" applyBorder="1" applyAlignment="1">
      <alignment horizontal="center" vertical="center" wrapText="1"/>
    </xf>
    <xf numFmtId="0" fontId="48" fillId="0" borderId="5" xfId="20" applyFont="1" applyBorder="1" applyAlignment="1">
      <alignment horizontal="center" vertical="center" wrapText="1"/>
    </xf>
    <xf numFmtId="0" fontId="48" fillId="0" borderId="10" xfId="20" applyFont="1" applyBorder="1" applyAlignment="1">
      <alignment horizontal="center" vertical="center" wrapText="1"/>
    </xf>
  </cellXfs>
  <cellStyles count="23">
    <cellStyle name="Заголовок 1 2" xfId="14"/>
    <cellStyle name="Заголовок 2 2" xfId="15"/>
    <cellStyle name="Заголовок 3 2" xfId="16"/>
    <cellStyle name="Заголовок 4 2" xfId="17"/>
    <cellStyle name="Звичайний 10" xfId="21"/>
    <cellStyle name="Звичайний 11" xfId="22"/>
    <cellStyle name="Звичайний 2" xfId="3"/>
    <cellStyle name="Звичайний 2 2" xfId="12"/>
    <cellStyle name="Звичайний 3" xfId="4"/>
    <cellStyle name="Звичайний 3 2" xfId="8"/>
    <cellStyle name="Звичайний 4" xfId="5"/>
    <cellStyle name="Звичайний 5" xfId="6"/>
    <cellStyle name="Звичайний 5 2" xfId="10"/>
    <cellStyle name="Звичайний 6" xfId="11"/>
    <cellStyle name="Звичайний 7" xfId="13"/>
    <cellStyle name="Звичайний 8" xfId="19"/>
    <cellStyle name="Звичайний 9" xfId="20"/>
    <cellStyle name="Обычный" xfId="0" builtinId="0"/>
    <cellStyle name="Обычный 2" xfId="1"/>
    <cellStyle name="Обычный 2 2" xfId="18"/>
    <cellStyle name="Обычный 3" xfId="7"/>
    <cellStyle name="Обычный 3 2" xfId="9"/>
    <cellStyle name="Фінансови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14"/>
  <sheetViews>
    <sheetView view="pageBreakPreview" topLeftCell="A66" zoomScale="72" zoomScaleNormal="80" zoomScaleSheetLayoutView="72" workbookViewId="0">
      <selection activeCell="D73" sqref="D73"/>
    </sheetView>
  </sheetViews>
  <sheetFormatPr defaultColWidth="9.109375" defaultRowHeight="22.8" x14ac:dyDescent="0.4"/>
  <cols>
    <col min="1" max="1" width="23.33203125" style="4" customWidth="1"/>
    <col min="2" max="2" width="91.33203125" style="4" customWidth="1"/>
    <col min="3" max="3" width="30.5546875" style="4" customWidth="1"/>
    <col min="4" max="4" width="30.6640625" style="41" customWidth="1"/>
    <col min="5" max="5" width="25.109375" style="4" customWidth="1"/>
    <col min="6" max="6" width="25.33203125" style="4" customWidth="1"/>
    <col min="7" max="7" width="28.33203125" style="4" customWidth="1"/>
    <col min="8" max="9" width="28.6640625" style="5" customWidth="1"/>
    <col min="10" max="10" width="9.109375" style="5"/>
    <col min="11" max="11" width="30" style="5" bestFit="1" customWidth="1"/>
    <col min="12" max="12" width="24.109375" style="5" bestFit="1" customWidth="1"/>
    <col min="13" max="16384" width="9.109375" style="5"/>
  </cols>
  <sheetData>
    <row r="1" spans="1:11" ht="122.25" customHeight="1" x14ac:dyDescent="0.4">
      <c r="D1" s="125" t="s">
        <v>108</v>
      </c>
      <c r="E1" s="125"/>
      <c r="F1" s="125"/>
      <c r="G1" s="52"/>
      <c r="H1" s="54"/>
      <c r="I1" s="54"/>
    </row>
    <row r="2" spans="1:11" ht="33" customHeight="1" x14ac:dyDescent="0.4">
      <c r="A2" s="126" t="s">
        <v>107</v>
      </c>
      <c r="B2" s="126"/>
      <c r="C2" s="126"/>
      <c r="D2" s="126"/>
      <c r="E2" s="126"/>
      <c r="F2" s="126"/>
      <c r="H2" s="54"/>
      <c r="I2" s="54"/>
    </row>
    <row r="3" spans="1:11" ht="33" customHeight="1" x14ac:dyDescent="0.4">
      <c r="A3" s="48"/>
      <c r="B3" s="50">
        <v>26000000000</v>
      </c>
      <c r="C3" s="49"/>
      <c r="D3" s="49"/>
      <c r="E3" s="49"/>
      <c r="H3" s="54"/>
      <c r="I3" s="54"/>
    </row>
    <row r="4" spans="1:11" ht="34.5" customHeight="1" x14ac:dyDescent="0.4">
      <c r="B4" s="51" t="s">
        <v>79</v>
      </c>
      <c r="C4" s="19"/>
      <c r="D4" s="35"/>
      <c r="E4" s="19"/>
      <c r="F4" s="20" t="s">
        <v>75</v>
      </c>
      <c r="G4" s="20"/>
      <c r="H4" s="54"/>
      <c r="I4" s="54"/>
    </row>
    <row r="5" spans="1:11" ht="21.75" customHeight="1" x14ac:dyDescent="0.4">
      <c r="A5" s="127" t="s">
        <v>0</v>
      </c>
      <c r="B5" s="127" t="s">
        <v>1</v>
      </c>
      <c r="C5" s="127" t="s">
        <v>2</v>
      </c>
      <c r="D5" s="128" t="s">
        <v>3</v>
      </c>
      <c r="E5" s="127" t="s">
        <v>4</v>
      </c>
      <c r="F5" s="127"/>
      <c r="G5" s="53"/>
      <c r="H5" s="54"/>
      <c r="I5" s="54"/>
    </row>
    <row r="6" spans="1:11" ht="43.5" customHeight="1" x14ac:dyDescent="0.4">
      <c r="A6" s="127"/>
      <c r="B6" s="127"/>
      <c r="C6" s="127"/>
      <c r="D6" s="128"/>
      <c r="E6" s="6" t="s">
        <v>2</v>
      </c>
      <c r="F6" s="6" t="s">
        <v>5</v>
      </c>
      <c r="G6" s="53" t="s">
        <v>80</v>
      </c>
      <c r="H6" s="53" t="s">
        <v>81</v>
      </c>
      <c r="I6" s="54"/>
    </row>
    <row r="7" spans="1:11" s="16" customFormat="1" ht="25.2" x14ac:dyDescent="0.4">
      <c r="A7" s="1">
        <v>10000000</v>
      </c>
      <c r="B7" s="2" t="s">
        <v>6</v>
      </c>
      <c r="C7" s="24">
        <f>C8+C11+C15+C19+C34</f>
        <v>55682770400</v>
      </c>
      <c r="D7" s="36">
        <f>D8+D11+D15+D19+D34</f>
        <v>55647770400</v>
      </c>
      <c r="E7" s="24">
        <f>E8+E11+E15+E19+E34</f>
        <v>35000000</v>
      </c>
      <c r="F7" s="24">
        <f>F8+F11+F15+F19</f>
        <v>0</v>
      </c>
      <c r="G7" s="54"/>
      <c r="H7" s="54"/>
      <c r="I7" s="54"/>
    </row>
    <row r="8" spans="1:11" s="14" customFormat="1" ht="44.4" x14ac:dyDescent="0.4">
      <c r="A8" s="12">
        <v>11000000</v>
      </c>
      <c r="B8" s="13" t="s">
        <v>7</v>
      </c>
      <c r="C8" s="25">
        <f>C9+C10</f>
        <v>34907047800</v>
      </c>
      <c r="D8" s="37">
        <f>D9+D10</f>
        <v>34907047800</v>
      </c>
      <c r="E8" s="25">
        <f>E9+E10</f>
        <v>0</v>
      </c>
      <c r="F8" s="25">
        <f>F9+F10</f>
        <v>0</v>
      </c>
      <c r="G8" s="54"/>
      <c r="H8" s="54"/>
      <c r="I8" s="54"/>
    </row>
    <row r="9" spans="1:11" ht="25.2" x14ac:dyDescent="0.4">
      <c r="A9" s="7">
        <v>11010000</v>
      </c>
      <c r="B9" s="8" t="s">
        <v>8</v>
      </c>
      <c r="C9" s="26">
        <f>D9+E9</f>
        <v>30614595500</v>
      </c>
      <c r="D9" s="38">
        <v>30614595500</v>
      </c>
      <c r="E9" s="27"/>
      <c r="F9" s="27"/>
      <c r="G9" s="54"/>
      <c r="H9" s="54"/>
      <c r="I9" s="54"/>
      <c r="K9" s="21"/>
    </row>
    <row r="10" spans="1:11" ht="25.2" x14ac:dyDescent="0.4">
      <c r="A10" s="7">
        <v>11020000</v>
      </c>
      <c r="B10" s="8" t="s">
        <v>9</v>
      </c>
      <c r="C10" s="26">
        <f>D10+E10</f>
        <v>4292452300</v>
      </c>
      <c r="D10" s="38">
        <v>4292452300</v>
      </c>
      <c r="E10" s="27"/>
      <c r="F10" s="27"/>
      <c r="G10" s="54"/>
      <c r="H10" s="54"/>
      <c r="I10" s="54"/>
      <c r="K10" s="21"/>
    </row>
    <row r="11" spans="1:11" s="14" customFormat="1" ht="44.4" x14ac:dyDescent="0.4">
      <c r="A11" s="12">
        <v>13000000</v>
      </c>
      <c r="B11" s="13" t="s">
        <v>10</v>
      </c>
      <c r="C11" s="25">
        <f>C12+C13+C14</f>
        <v>38880000</v>
      </c>
      <c r="D11" s="37">
        <f>D12+D13+D14</f>
        <v>38880000</v>
      </c>
      <c r="E11" s="25">
        <f>E12+E13+E14</f>
        <v>0</v>
      </c>
      <c r="F11" s="25">
        <f>F12+F13+F14</f>
        <v>0</v>
      </c>
      <c r="G11" s="54"/>
      <c r="H11" s="54"/>
      <c r="I11" s="54"/>
      <c r="K11" s="21"/>
    </row>
    <row r="12" spans="1:11" ht="25.2" x14ac:dyDescent="0.4">
      <c r="A12" s="7">
        <v>13020000</v>
      </c>
      <c r="B12" s="8" t="s">
        <v>11</v>
      </c>
      <c r="C12" s="26">
        <f>D12+E12</f>
        <v>32840000</v>
      </c>
      <c r="D12" s="63">
        <v>32840000</v>
      </c>
      <c r="E12" s="28"/>
      <c r="F12" s="28"/>
      <c r="G12" s="54"/>
      <c r="H12" s="54"/>
      <c r="I12" s="54"/>
      <c r="K12" s="21"/>
    </row>
    <row r="13" spans="1:11" ht="25.2" x14ac:dyDescent="0.4">
      <c r="A13" s="7">
        <v>13030000</v>
      </c>
      <c r="B13" s="8" t="s">
        <v>12</v>
      </c>
      <c r="C13" s="26">
        <f>D13+E13</f>
        <v>5940000</v>
      </c>
      <c r="D13" s="63">
        <v>5940000</v>
      </c>
      <c r="E13" s="28"/>
      <c r="F13" s="28"/>
      <c r="G13" s="54"/>
      <c r="H13" s="54"/>
      <c r="I13" s="54"/>
      <c r="K13" s="21"/>
    </row>
    <row r="14" spans="1:11" ht="25.2" x14ac:dyDescent="0.4">
      <c r="A14" s="7">
        <v>13070000</v>
      </c>
      <c r="B14" s="8" t="s">
        <v>13</v>
      </c>
      <c r="C14" s="26">
        <f>D14+E14</f>
        <v>100000</v>
      </c>
      <c r="D14" s="63">
        <v>100000</v>
      </c>
      <c r="E14" s="28"/>
      <c r="F14" s="28"/>
      <c r="G14" s="54"/>
      <c r="H14" s="54"/>
      <c r="I14" s="54"/>
      <c r="K14" s="21"/>
    </row>
    <row r="15" spans="1:11" s="14" customFormat="1" ht="25.2" x14ac:dyDescent="0.4">
      <c r="A15" s="12">
        <v>14000000</v>
      </c>
      <c r="B15" s="13" t="s">
        <v>14</v>
      </c>
      <c r="C15" s="25">
        <f>D15</f>
        <v>2632600000</v>
      </c>
      <c r="D15" s="37">
        <f>D18+D17+D16</f>
        <v>2632600000</v>
      </c>
      <c r="E15" s="25">
        <f>E18</f>
        <v>0</v>
      </c>
      <c r="F15" s="25">
        <f>F18</f>
        <v>0</v>
      </c>
      <c r="G15" s="54"/>
      <c r="H15" s="54"/>
      <c r="I15" s="54"/>
      <c r="K15" s="21"/>
    </row>
    <row r="16" spans="1:11" s="14" customFormat="1" ht="45.6" x14ac:dyDescent="0.4">
      <c r="A16" s="7">
        <v>14021900</v>
      </c>
      <c r="B16" s="8" t="s">
        <v>77</v>
      </c>
      <c r="C16" s="26">
        <f>D16</f>
        <v>180000000</v>
      </c>
      <c r="D16" s="39">
        <v>180000000</v>
      </c>
      <c r="E16" s="25"/>
      <c r="F16" s="25"/>
      <c r="G16" s="54"/>
      <c r="H16" s="54"/>
      <c r="I16" s="54"/>
      <c r="K16" s="21"/>
    </row>
    <row r="17" spans="1:11" s="14" customFormat="1" ht="45.6" x14ac:dyDescent="0.4">
      <c r="A17" s="7">
        <v>14031900</v>
      </c>
      <c r="B17" s="8" t="s">
        <v>78</v>
      </c>
      <c r="C17" s="26">
        <f>D17</f>
        <v>620000000</v>
      </c>
      <c r="D17" s="39">
        <v>620000000</v>
      </c>
      <c r="E17" s="25"/>
      <c r="F17" s="25"/>
      <c r="G17" s="54"/>
      <c r="H17" s="54"/>
      <c r="I17" s="54"/>
      <c r="K17" s="21"/>
    </row>
    <row r="18" spans="1:11" ht="57.75" customHeight="1" x14ac:dyDescent="0.4">
      <c r="A18" s="7">
        <v>14040000</v>
      </c>
      <c r="B18" s="8" t="s">
        <v>64</v>
      </c>
      <c r="C18" s="26">
        <f>D18+E18</f>
        <v>1832600000</v>
      </c>
      <c r="D18" s="63">
        <v>1832600000</v>
      </c>
      <c r="E18" s="28"/>
      <c r="F18" s="28"/>
      <c r="G18" s="54"/>
      <c r="H18" s="54"/>
      <c r="I18" s="54"/>
      <c r="K18" s="21"/>
    </row>
    <row r="19" spans="1:11" s="14" customFormat="1" ht="25.2" x14ac:dyDescent="0.4">
      <c r="A19" s="12">
        <v>18000000</v>
      </c>
      <c r="B19" s="13" t="s">
        <v>15</v>
      </c>
      <c r="C19" s="25">
        <f t="shared" ref="C19:C30" si="0">D19</f>
        <v>18069242600</v>
      </c>
      <c r="D19" s="37">
        <f>D20+D31+D32+D33</f>
        <v>18069242600</v>
      </c>
      <c r="E19" s="25">
        <f>E20+E25+E26+E27+E28+E29+E30+E31+E32+E33</f>
        <v>0</v>
      </c>
      <c r="F19" s="25">
        <f>F20+F25+F26+F27+F28+F29+F30+F31+F32+F33</f>
        <v>0</v>
      </c>
      <c r="G19" s="54"/>
      <c r="H19" s="54"/>
      <c r="I19" s="54"/>
      <c r="K19" s="21"/>
    </row>
    <row r="20" spans="1:11" ht="25.2" x14ac:dyDescent="0.4">
      <c r="A20" s="7">
        <v>18010000</v>
      </c>
      <c r="B20" s="8" t="s">
        <v>16</v>
      </c>
      <c r="C20" s="26">
        <f t="shared" si="0"/>
        <v>7199552600</v>
      </c>
      <c r="D20" s="39">
        <f>D21+D22+D23+D24+D25+D26+D27+D28+D29+D30</f>
        <v>7199552600</v>
      </c>
      <c r="E20" s="26">
        <f>E25+E26+E27+E28+E29+E30</f>
        <v>0</v>
      </c>
      <c r="F20" s="26">
        <f>F25+F26+F27+F28+F29+F30</f>
        <v>0</v>
      </c>
      <c r="G20" s="54"/>
      <c r="H20" s="54"/>
      <c r="I20" s="54"/>
      <c r="K20" s="21"/>
    </row>
    <row r="21" spans="1:11" ht="68.400000000000006" x14ac:dyDescent="0.4">
      <c r="A21" s="7">
        <v>18010100</v>
      </c>
      <c r="B21" s="8" t="s">
        <v>17</v>
      </c>
      <c r="C21" s="26">
        <f t="shared" si="0"/>
        <v>102485600</v>
      </c>
      <c r="D21" s="39">
        <v>102485600</v>
      </c>
      <c r="E21" s="26"/>
      <c r="F21" s="26"/>
      <c r="G21" s="54"/>
      <c r="H21" s="54"/>
      <c r="I21" s="54"/>
      <c r="K21" s="21"/>
    </row>
    <row r="22" spans="1:11" ht="68.400000000000006" x14ac:dyDescent="0.4">
      <c r="A22" s="7">
        <v>18010200</v>
      </c>
      <c r="B22" s="8" t="s">
        <v>18</v>
      </c>
      <c r="C22" s="26">
        <f t="shared" si="0"/>
        <v>73789700</v>
      </c>
      <c r="D22" s="39">
        <v>73789700</v>
      </c>
      <c r="E22" s="26"/>
      <c r="F22" s="26"/>
      <c r="G22" s="54"/>
      <c r="H22" s="54"/>
      <c r="I22" s="54"/>
      <c r="K22" s="21"/>
    </row>
    <row r="23" spans="1:11" ht="68.400000000000006" x14ac:dyDescent="0.4">
      <c r="A23" s="7">
        <v>18010300</v>
      </c>
      <c r="B23" s="8" t="s">
        <v>19</v>
      </c>
      <c r="C23" s="26">
        <f t="shared" si="0"/>
        <v>61491400</v>
      </c>
      <c r="D23" s="39">
        <v>61491400</v>
      </c>
      <c r="E23" s="26"/>
      <c r="F23" s="26"/>
      <c r="G23" s="54"/>
      <c r="H23" s="54"/>
      <c r="I23" s="54"/>
      <c r="K23" s="21"/>
    </row>
    <row r="24" spans="1:11" ht="68.400000000000006" x14ac:dyDescent="0.4">
      <c r="A24" s="7">
        <v>18010400</v>
      </c>
      <c r="B24" s="8" t="s">
        <v>20</v>
      </c>
      <c r="C24" s="26">
        <f t="shared" si="0"/>
        <v>1811946900</v>
      </c>
      <c r="D24" s="39">
        <v>1811946900</v>
      </c>
      <c r="E24" s="26"/>
      <c r="F24" s="26"/>
      <c r="G24" s="54"/>
      <c r="H24" s="54"/>
      <c r="I24" s="54"/>
      <c r="K24" s="21"/>
    </row>
    <row r="25" spans="1:11" ht="25.2" x14ac:dyDescent="0.4">
      <c r="A25" s="7">
        <v>18010500</v>
      </c>
      <c r="B25" s="8" t="s">
        <v>21</v>
      </c>
      <c r="C25" s="26">
        <f t="shared" si="0"/>
        <v>2048195600</v>
      </c>
      <c r="D25" s="39">
        <v>2048195600</v>
      </c>
      <c r="E25" s="28"/>
      <c r="F25" s="28"/>
      <c r="G25" s="54"/>
      <c r="H25" s="54"/>
      <c r="I25" s="54"/>
      <c r="K25" s="21"/>
    </row>
    <row r="26" spans="1:11" ht="25.2" x14ac:dyDescent="0.4">
      <c r="A26" s="7">
        <v>18010600</v>
      </c>
      <c r="B26" s="8" t="s">
        <v>22</v>
      </c>
      <c r="C26" s="26">
        <f t="shared" si="0"/>
        <v>3046690900</v>
      </c>
      <c r="D26" s="39">
        <v>3046690900</v>
      </c>
      <c r="E26" s="28"/>
      <c r="F26" s="28"/>
      <c r="G26" s="54"/>
      <c r="H26" s="54"/>
      <c r="I26" s="54"/>
      <c r="K26" s="21"/>
    </row>
    <row r="27" spans="1:11" ht="25.2" x14ac:dyDescent="0.4">
      <c r="A27" s="7">
        <v>18010700</v>
      </c>
      <c r="B27" s="8" t="s">
        <v>23</v>
      </c>
      <c r="C27" s="26">
        <f t="shared" si="0"/>
        <v>15361600</v>
      </c>
      <c r="D27" s="39">
        <v>15361600</v>
      </c>
      <c r="E27" s="28"/>
      <c r="F27" s="28"/>
      <c r="G27" s="54"/>
      <c r="H27" s="54"/>
      <c r="I27" s="54"/>
      <c r="K27" s="21"/>
    </row>
    <row r="28" spans="1:11" ht="25.2" x14ac:dyDescent="0.4">
      <c r="A28" s="7">
        <v>18010900</v>
      </c>
      <c r="B28" s="8" t="s">
        <v>24</v>
      </c>
      <c r="C28" s="26">
        <f t="shared" si="0"/>
        <v>10240900</v>
      </c>
      <c r="D28" s="39">
        <v>10240900</v>
      </c>
      <c r="E28" s="28"/>
      <c r="F28" s="28"/>
      <c r="G28" s="54"/>
      <c r="H28" s="54"/>
      <c r="I28" s="54"/>
      <c r="K28" s="21"/>
    </row>
    <row r="29" spans="1:11" ht="25.2" x14ac:dyDescent="0.4">
      <c r="A29" s="7">
        <v>18011000</v>
      </c>
      <c r="B29" s="8" t="s">
        <v>25</v>
      </c>
      <c r="C29" s="26">
        <f t="shared" si="0"/>
        <v>10067000</v>
      </c>
      <c r="D29" s="39">
        <v>10067000</v>
      </c>
      <c r="E29" s="28"/>
      <c r="F29" s="28"/>
      <c r="G29" s="54"/>
      <c r="H29" s="54"/>
      <c r="I29" s="54"/>
      <c r="K29" s="21"/>
    </row>
    <row r="30" spans="1:11" ht="25.2" x14ac:dyDescent="0.4">
      <c r="A30" s="7">
        <v>18011100</v>
      </c>
      <c r="B30" s="8" t="s">
        <v>26</v>
      </c>
      <c r="C30" s="26">
        <f t="shared" si="0"/>
        <v>19283000</v>
      </c>
      <c r="D30" s="39">
        <v>19283000</v>
      </c>
      <c r="E30" s="28"/>
      <c r="F30" s="28"/>
      <c r="G30" s="54"/>
      <c r="H30" s="54"/>
      <c r="I30" s="54"/>
      <c r="K30" s="21"/>
    </row>
    <row r="31" spans="1:11" ht="25.2" hidden="1" x14ac:dyDescent="0.4">
      <c r="A31" s="7">
        <v>18020000</v>
      </c>
      <c r="B31" s="8" t="s">
        <v>27</v>
      </c>
      <c r="C31" s="26">
        <f>D31+E31</f>
        <v>0</v>
      </c>
      <c r="D31" s="63"/>
      <c r="E31" s="28"/>
      <c r="F31" s="28"/>
      <c r="G31" s="54"/>
      <c r="H31" s="54"/>
      <c r="I31" s="54"/>
      <c r="K31" s="21"/>
    </row>
    <row r="32" spans="1:11" ht="25.2" x14ac:dyDescent="0.4">
      <c r="A32" s="7">
        <v>18030000</v>
      </c>
      <c r="B32" s="8" t="s">
        <v>28</v>
      </c>
      <c r="C32" s="26">
        <f>D32+E32</f>
        <v>39000000</v>
      </c>
      <c r="D32" s="63">
        <v>39000000</v>
      </c>
      <c r="E32" s="28"/>
      <c r="F32" s="28"/>
      <c r="G32" s="54"/>
      <c r="H32" s="54"/>
      <c r="I32" s="54"/>
      <c r="K32" s="21"/>
    </row>
    <row r="33" spans="1:11" ht="25.2" x14ac:dyDescent="0.4">
      <c r="A33" s="7">
        <v>18050000</v>
      </c>
      <c r="B33" s="8" t="s">
        <v>29</v>
      </c>
      <c r="C33" s="26">
        <f>D33+E33</f>
        <v>10830690000</v>
      </c>
      <c r="D33" s="63">
        <v>10830690000</v>
      </c>
      <c r="E33" s="28"/>
      <c r="F33" s="28"/>
      <c r="G33" s="54"/>
      <c r="H33" s="54"/>
      <c r="I33" s="54"/>
      <c r="K33" s="21"/>
    </row>
    <row r="34" spans="1:11" s="14" customFormat="1" ht="25.2" x14ac:dyDescent="0.4">
      <c r="A34" s="12">
        <v>19000000</v>
      </c>
      <c r="B34" s="13" t="s">
        <v>30</v>
      </c>
      <c r="C34" s="25">
        <f>C35</f>
        <v>35000000</v>
      </c>
      <c r="D34" s="37">
        <f>D35</f>
        <v>0</v>
      </c>
      <c r="E34" s="25">
        <f>E35</f>
        <v>35000000</v>
      </c>
      <c r="F34" s="25">
        <f>F35</f>
        <v>0</v>
      </c>
      <c r="G34" s="54"/>
      <c r="H34" s="54"/>
      <c r="I34" s="54"/>
      <c r="K34" s="21"/>
    </row>
    <row r="35" spans="1:11" ht="25.2" x14ac:dyDescent="0.4">
      <c r="A35" s="7">
        <v>19010000</v>
      </c>
      <c r="B35" s="8" t="s">
        <v>31</v>
      </c>
      <c r="C35" s="26">
        <f>D35+E35</f>
        <v>35000000</v>
      </c>
      <c r="D35" s="63"/>
      <c r="E35" s="28">
        <v>35000000</v>
      </c>
      <c r="F35" s="28"/>
      <c r="G35" s="54"/>
      <c r="H35" s="54"/>
      <c r="I35" s="54"/>
      <c r="K35" s="21"/>
    </row>
    <row r="36" spans="1:11" s="16" customFormat="1" ht="25.2" x14ac:dyDescent="0.4">
      <c r="A36" s="1">
        <v>20000000</v>
      </c>
      <c r="B36" s="2" t="s">
        <v>32</v>
      </c>
      <c r="C36" s="24">
        <f>C37+C46+C51+C56+C45</f>
        <v>2331588120</v>
      </c>
      <c r="D36" s="36">
        <f>D37+D46+D51</f>
        <v>469700000</v>
      </c>
      <c r="E36" s="24">
        <f>E37+E46+E51+E56+E45</f>
        <v>1861888120</v>
      </c>
      <c r="F36" s="24">
        <f>F37+F46+F51+F56</f>
        <v>0</v>
      </c>
      <c r="G36" s="54"/>
      <c r="H36" s="54"/>
      <c r="I36" s="54"/>
      <c r="K36" s="21"/>
    </row>
    <row r="37" spans="1:11" s="14" customFormat="1" ht="40.5" customHeight="1" x14ac:dyDescent="0.4">
      <c r="A37" s="12">
        <v>21000000</v>
      </c>
      <c r="B37" s="13" t="s">
        <v>33</v>
      </c>
      <c r="C37" s="25">
        <f>+C38+C39+C40</f>
        <v>400000</v>
      </c>
      <c r="D37" s="37">
        <f>+D40+D38</f>
        <v>400000</v>
      </c>
      <c r="E37" s="25">
        <f>+E39+E40+E42+E43</f>
        <v>0</v>
      </c>
      <c r="F37" s="25">
        <f>+F39+F40+F42+F43</f>
        <v>0</v>
      </c>
      <c r="G37" s="54"/>
      <c r="H37" s="54"/>
      <c r="I37" s="54"/>
      <c r="K37" s="21"/>
    </row>
    <row r="38" spans="1:11" s="14" customFormat="1" ht="70.5" hidden="1" customHeight="1" x14ac:dyDescent="0.4">
      <c r="A38" s="7">
        <v>21010300</v>
      </c>
      <c r="B38" s="8" t="s">
        <v>88</v>
      </c>
      <c r="C38" s="28">
        <f>D38</f>
        <v>0</v>
      </c>
      <c r="D38" s="29"/>
      <c r="E38" s="25"/>
      <c r="F38" s="25"/>
      <c r="G38" s="54"/>
      <c r="H38" s="54"/>
      <c r="I38" s="54"/>
      <c r="K38" s="21"/>
    </row>
    <row r="39" spans="1:11" ht="82.5" hidden="1" customHeight="1" x14ac:dyDescent="0.4">
      <c r="A39" s="7">
        <v>21010800</v>
      </c>
      <c r="B39" s="8" t="s">
        <v>34</v>
      </c>
      <c r="C39" s="26">
        <f t="shared" ref="C39:C44" si="1">D39+E39</f>
        <v>0</v>
      </c>
      <c r="D39" s="63"/>
      <c r="E39" s="28"/>
      <c r="F39" s="28"/>
      <c r="G39" s="54"/>
      <c r="H39" s="54"/>
      <c r="I39" s="54"/>
      <c r="K39" s="21"/>
    </row>
    <row r="40" spans="1:11" ht="25.2" x14ac:dyDescent="0.4">
      <c r="A40" s="6">
        <v>21080000</v>
      </c>
      <c r="B40" s="45" t="s">
        <v>35</v>
      </c>
      <c r="C40" s="46">
        <f t="shared" si="1"/>
        <v>400000</v>
      </c>
      <c r="D40" s="64">
        <f>D42+D43+D44+D41</f>
        <v>400000</v>
      </c>
      <c r="E40" s="47"/>
      <c r="F40" s="47"/>
      <c r="G40" s="54"/>
      <c r="H40" s="54"/>
      <c r="I40" s="54"/>
      <c r="K40" s="21"/>
    </row>
    <row r="41" spans="1:11" ht="25.2" x14ac:dyDescent="0.4">
      <c r="A41" s="7">
        <v>21080500</v>
      </c>
      <c r="B41" s="8" t="s">
        <v>35</v>
      </c>
      <c r="C41" s="26">
        <f t="shared" si="1"/>
        <v>100000</v>
      </c>
      <c r="D41" s="63">
        <v>100000</v>
      </c>
      <c r="E41" s="28"/>
      <c r="F41" s="28"/>
      <c r="G41" s="54"/>
      <c r="H41" s="54"/>
      <c r="I41" s="54"/>
      <c r="K41" s="21"/>
    </row>
    <row r="42" spans="1:11" ht="100.5" customHeight="1" x14ac:dyDescent="0.4">
      <c r="A42" s="7">
        <v>21080900</v>
      </c>
      <c r="B42" s="8" t="s">
        <v>36</v>
      </c>
      <c r="C42" s="26">
        <f t="shared" si="1"/>
        <v>100000</v>
      </c>
      <c r="D42" s="63">
        <v>100000</v>
      </c>
      <c r="E42" s="28"/>
      <c r="F42" s="28"/>
      <c r="G42" s="54"/>
      <c r="H42" s="54"/>
      <c r="I42" s="54"/>
      <c r="K42" s="21"/>
    </row>
    <row r="43" spans="1:11" ht="25.2" x14ac:dyDescent="0.4">
      <c r="A43" s="7">
        <v>21081100</v>
      </c>
      <c r="B43" s="8" t="s">
        <v>37</v>
      </c>
      <c r="C43" s="26">
        <f t="shared" si="1"/>
        <v>100000</v>
      </c>
      <c r="D43" s="63">
        <v>100000</v>
      </c>
      <c r="E43" s="28"/>
      <c r="F43" s="28"/>
      <c r="G43" s="54"/>
      <c r="H43" s="54"/>
      <c r="I43" s="54"/>
      <c r="K43" s="21"/>
    </row>
    <row r="44" spans="1:11" ht="70.5" customHeight="1" x14ac:dyDescent="0.4">
      <c r="A44" s="7">
        <v>21081500</v>
      </c>
      <c r="B44" s="8" t="s">
        <v>66</v>
      </c>
      <c r="C44" s="26">
        <f t="shared" si="1"/>
        <v>100000</v>
      </c>
      <c r="D44" s="63">
        <v>100000</v>
      </c>
      <c r="E44" s="28"/>
      <c r="F44" s="28"/>
      <c r="G44" s="54"/>
      <c r="H44" s="54"/>
      <c r="I44" s="54"/>
      <c r="K44" s="21"/>
    </row>
    <row r="45" spans="1:11" ht="45.6" hidden="1" x14ac:dyDescent="0.4">
      <c r="A45" s="7">
        <v>21110000</v>
      </c>
      <c r="B45" s="8" t="s">
        <v>65</v>
      </c>
      <c r="C45" s="26">
        <f>E45</f>
        <v>0</v>
      </c>
      <c r="D45" s="63"/>
      <c r="E45" s="28"/>
      <c r="F45" s="28"/>
      <c r="G45" s="54"/>
      <c r="H45" s="54"/>
      <c r="I45" s="54"/>
      <c r="K45" s="21"/>
    </row>
    <row r="46" spans="1:11" s="14" customFormat="1" ht="44.4" x14ac:dyDescent="0.4">
      <c r="A46" s="12">
        <v>22000000</v>
      </c>
      <c r="B46" s="13" t="s">
        <v>38</v>
      </c>
      <c r="C46" s="25">
        <f>C47+C48+C50</f>
        <v>469200000</v>
      </c>
      <c r="D46" s="37">
        <f>D47+D48+D50</f>
        <v>469200000</v>
      </c>
      <c r="E46" s="25">
        <f>E47+E48+E50</f>
        <v>0</v>
      </c>
      <c r="F46" s="25">
        <f>F47+F48+F50</f>
        <v>0</v>
      </c>
      <c r="G46" s="54"/>
      <c r="H46" s="54"/>
      <c r="I46" s="54"/>
      <c r="K46" s="21"/>
    </row>
    <row r="47" spans="1:11" ht="25.2" x14ac:dyDescent="0.4">
      <c r="A47" s="7">
        <v>22010000</v>
      </c>
      <c r="B47" s="8" t="s">
        <v>39</v>
      </c>
      <c r="C47" s="26">
        <f>D47+E47</f>
        <v>366000000</v>
      </c>
      <c r="D47" s="63">
        <v>366000000</v>
      </c>
      <c r="E47" s="28"/>
      <c r="F47" s="28"/>
      <c r="G47" s="54"/>
      <c r="H47" s="54"/>
      <c r="I47" s="54"/>
      <c r="K47" s="21"/>
    </row>
    <row r="48" spans="1:11" ht="46.5" customHeight="1" x14ac:dyDescent="0.4">
      <c r="A48" s="7">
        <v>22080000</v>
      </c>
      <c r="B48" s="18" t="s">
        <v>40</v>
      </c>
      <c r="C48" s="26">
        <f>C49</f>
        <v>68200000</v>
      </c>
      <c r="D48" s="39">
        <f>D49</f>
        <v>68200000</v>
      </c>
      <c r="E48" s="26">
        <f>E49</f>
        <v>0</v>
      </c>
      <c r="F48" s="26">
        <f>F49</f>
        <v>0</v>
      </c>
      <c r="G48" s="54"/>
      <c r="H48" s="54"/>
      <c r="I48" s="54"/>
      <c r="K48" s="21"/>
    </row>
    <row r="49" spans="1:11" ht="68.400000000000006" x14ac:dyDescent="0.4">
      <c r="A49" s="7">
        <v>22080400</v>
      </c>
      <c r="B49" s="8" t="s">
        <v>41</v>
      </c>
      <c r="C49" s="26">
        <f>D49+E49</f>
        <v>68200000</v>
      </c>
      <c r="D49" s="63">
        <v>68200000</v>
      </c>
      <c r="E49" s="28"/>
      <c r="F49" s="28"/>
      <c r="G49" s="54"/>
      <c r="H49" s="54"/>
      <c r="I49" s="54"/>
      <c r="K49" s="21"/>
    </row>
    <row r="50" spans="1:11" ht="25.2" x14ac:dyDescent="0.4">
      <c r="A50" s="7">
        <v>22090000</v>
      </c>
      <c r="B50" s="8" t="s">
        <v>42</v>
      </c>
      <c r="C50" s="26">
        <f>D50+E50</f>
        <v>35000000</v>
      </c>
      <c r="D50" s="63">
        <v>35000000</v>
      </c>
      <c r="E50" s="28"/>
      <c r="F50" s="28"/>
      <c r="G50" s="54"/>
      <c r="H50" s="54"/>
      <c r="I50" s="54"/>
      <c r="K50" s="21"/>
    </row>
    <row r="51" spans="1:11" s="14" customFormat="1" ht="25.2" x14ac:dyDescent="0.4">
      <c r="A51" s="12">
        <v>24000000</v>
      </c>
      <c r="B51" s="13" t="s">
        <v>43</v>
      </c>
      <c r="C51" s="25">
        <f>+C52+C53+C54+C55</f>
        <v>100000</v>
      </c>
      <c r="D51" s="37">
        <f>+D52+D54+D55</f>
        <v>100000</v>
      </c>
      <c r="E51" s="25">
        <f>+E52+E53+E54+E55</f>
        <v>0</v>
      </c>
      <c r="F51" s="25">
        <f>+F52+F54+F55</f>
        <v>0</v>
      </c>
      <c r="G51" s="54"/>
      <c r="H51" s="54"/>
      <c r="I51" s="54"/>
      <c r="K51" s="21"/>
    </row>
    <row r="52" spans="1:11" ht="25.2" x14ac:dyDescent="0.4">
      <c r="A52" s="7">
        <v>24060300</v>
      </c>
      <c r="B52" s="8" t="s">
        <v>35</v>
      </c>
      <c r="C52" s="26">
        <f>D52+E52</f>
        <v>100000</v>
      </c>
      <c r="D52" s="39">
        <v>100000</v>
      </c>
      <c r="E52" s="26"/>
      <c r="F52" s="26"/>
      <c r="G52" s="54"/>
      <c r="H52" s="54"/>
      <c r="I52" s="54"/>
      <c r="K52" s="21"/>
    </row>
    <row r="53" spans="1:11" ht="45.6" hidden="1" x14ac:dyDescent="0.4">
      <c r="A53" s="7">
        <v>24061600</v>
      </c>
      <c r="B53" s="8" t="s">
        <v>72</v>
      </c>
      <c r="C53" s="26">
        <f>E53</f>
        <v>0</v>
      </c>
      <c r="D53" s="39"/>
      <c r="E53" s="26"/>
      <c r="F53" s="26"/>
      <c r="G53" s="54"/>
      <c r="H53" s="54"/>
      <c r="I53" s="54"/>
      <c r="K53" s="21"/>
    </row>
    <row r="54" spans="1:11" ht="74.25" hidden="1" customHeight="1" x14ac:dyDescent="0.4">
      <c r="A54" s="7">
        <v>24062100</v>
      </c>
      <c r="B54" s="8" t="s">
        <v>44</v>
      </c>
      <c r="C54" s="26">
        <f>D54+E54</f>
        <v>0</v>
      </c>
      <c r="D54" s="39"/>
      <c r="E54" s="26"/>
      <c r="F54" s="26"/>
      <c r="G54" s="54"/>
      <c r="H54" s="54"/>
      <c r="I54" s="54"/>
      <c r="K54" s="21"/>
    </row>
    <row r="55" spans="1:11" ht="54" hidden="1" customHeight="1" x14ac:dyDescent="0.4">
      <c r="A55" s="7">
        <v>24110700</v>
      </c>
      <c r="B55" s="8" t="s">
        <v>99</v>
      </c>
      <c r="C55" s="26">
        <f>D55+E55</f>
        <v>0</v>
      </c>
      <c r="D55" s="39"/>
      <c r="E55" s="26"/>
      <c r="F55" s="26"/>
      <c r="G55" s="54"/>
      <c r="H55" s="54"/>
      <c r="I55" s="54"/>
      <c r="K55" s="21"/>
    </row>
    <row r="56" spans="1:11" s="14" customFormat="1" ht="25.2" x14ac:dyDescent="0.4">
      <c r="A56" s="12">
        <v>25000000</v>
      </c>
      <c r="B56" s="13" t="s">
        <v>45</v>
      </c>
      <c r="C56" s="25">
        <f>C57+C58</f>
        <v>1861888120</v>
      </c>
      <c r="D56" s="37">
        <f>D57+D58</f>
        <v>0</v>
      </c>
      <c r="E56" s="25">
        <f>E57+E58</f>
        <v>1861888120</v>
      </c>
      <c r="F56" s="25">
        <f>F57+F58</f>
        <v>0</v>
      </c>
      <c r="G56" s="54"/>
      <c r="H56" s="54"/>
      <c r="I56" s="54"/>
      <c r="K56" s="21"/>
    </row>
    <row r="57" spans="1:11" ht="45.6" x14ac:dyDescent="0.4">
      <c r="A57" s="7">
        <v>25010000</v>
      </c>
      <c r="B57" s="8" t="s">
        <v>46</v>
      </c>
      <c r="C57" s="26">
        <f>D57+E57</f>
        <v>1807448020</v>
      </c>
      <c r="D57" s="39"/>
      <c r="E57" s="26">
        <v>1807448020</v>
      </c>
      <c r="F57" s="26"/>
      <c r="G57" s="54"/>
      <c r="H57" s="54"/>
      <c r="I57" s="54"/>
      <c r="K57" s="21"/>
    </row>
    <row r="58" spans="1:11" ht="35.25" customHeight="1" x14ac:dyDescent="0.4">
      <c r="A58" s="7">
        <v>25020000</v>
      </c>
      <c r="B58" s="8" t="s">
        <v>47</v>
      </c>
      <c r="C58" s="26">
        <f>D58+E58</f>
        <v>54440100</v>
      </c>
      <c r="D58" s="39"/>
      <c r="E58" s="26">
        <v>54440100</v>
      </c>
      <c r="F58" s="26"/>
      <c r="G58" s="54"/>
      <c r="H58" s="54"/>
      <c r="I58" s="54"/>
      <c r="K58" s="21"/>
    </row>
    <row r="59" spans="1:11" s="16" customFormat="1" ht="25.2" x14ac:dyDescent="0.4">
      <c r="A59" s="1">
        <v>30000000</v>
      </c>
      <c r="B59" s="2" t="s">
        <v>48</v>
      </c>
      <c r="C59" s="24">
        <f>C60+C64</f>
        <v>80100000</v>
      </c>
      <c r="D59" s="36">
        <f>D60+D64</f>
        <v>100000</v>
      </c>
      <c r="E59" s="24">
        <f>E60+E64</f>
        <v>80000000</v>
      </c>
      <c r="F59" s="24">
        <f>F60+F64</f>
        <v>80000000</v>
      </c>
      <c r="G59" s="54"/>
      <c r="H59" s="54"/>
      <c r="I59" s="54"/>
      <c r="K59" s="21"/>
    </row>
    <row r="60" spans="1:11" s="14" customFormat="1" ht="25.2" x14ac:dyDescent="0.4">
      <c r="A60" s="12">
        <v>31000000</v>
      </c>
      <c r="B60" s="13" t="s">
        <v>49</v>
      </c>
      <c r="C60" s="25">
        <f>C61+C63+C62</f>
        <v>80100000</v>
      </c>
      <c r="D60" s="37">
        <f>D61+D63+D62</f>
        <v>100000</v>
      </c>
      <c r="E60" s="25">
        <f>E61+E63</f>
        <v>80000000</v>
      </c>
      <c r="F60" s="25">
        <f>F61+F63</f>
        <v>80000000</v>
      </c>
      <c r="G60" s="54"/>
      <c r="H60" s="54"/>
      <c r="I60" s="54"/>
      <c r="K60" s="21"/>
    </row>
    <row r="61" spans="1:11" ht="114" x14ac:dyDescent="0.4">
      <c r="A61" s="7">
        <v>31010200</v>
      </c>
      <c r="B61" s="8" t="s">
        <v>50</v>
      </c>
      <c r="C61" s="26">
        <f>D61+E61</f>
        <v>100000</v>
      </c>
      <c r="D61" s="63">
        <v>100000</v>
      </c>
      <c r="E61" s="28"/>
      <c r="F61" s="28"/>
      <c r="G61" s="54"/>
      <c r="H61" s="61"/>
      <c r="I61" s="54"/>
      <c r="K61" s="21"/>
    </row>
    <row r="62" spans="1:11" ht="45.6" hidden="1" x14ac:dyDescent="0.4">
      <c r="A62" s="7">
        <v>31020000</v>
      </c>
      <c r="B62" s="8" t="s">
        <v>106</v>
      </c>
      <c r="C62" s="26">
        <f>D62</f>
        <v>0</v>
      </c>
      <c r="D62" s="63"/>
      <c r="E62" s="28"/>
      <c r="F62" s="28"/>
      <c r="G62" s="54"/>
      <c r="H62" s="61"/>
      <c r="I62" s="54"/>
      <c r="K62" s="21"/>
    </row>
    <row r="63" spans="1:11" ht="68.400000000000006" x14ac:dyDescent="0.4">
      <c r="A63" s="7">
        <v>31030000</v>
      </c>
      <c r="B63" s="8" t="s">
        <v>51</v>
      </c>
      <c r="C63" s="26">
        <f>D63+E63</f>
        <v>80000000</v>
      </c>
      <c r="D63" s="63"/>
      <c r="E63" s="28">
        <v>80000000</v>
      </c>
      <c r="F63" s="28">
        <v>80000000</v>
      </c>
      <c r="G63" s="54"/>
      <c r="H63" s="54"/>
      <c r="I63" s="54"/>
      <c r="K63" s="21"/>
    </row>
    <row r="64" spans="1:11" s="14" customFormat="1" ht="25.2" x14ac:dyDescent="0.4">
      <c r="A64" s="12">
        <v>33000000</v>
      </c>
      <c r="B64" s="13" t="s">
        <v>52</v>
      </c>
      <c r="C64" s="25">
        <f>C65</f>
        <v>0</v>
      </c>
      <c r="D64" s="37">
        <f>D65</f>
        <v>0</v>
      </c>
      <c r="E64" s="25">
        <f>E65</f>
        <v>0</v>
      </c>
      <c r="F64" s="25">
        <f>F65</f>
        <v>0</v>
      </c>
      <c r="G64" s="54"/>
      <c r="H64" s="54"/>
      <c r="I64" s="54"/>
      <c r="K64" s="21"/>
    </row>
    <row r="65" spans="1:12" ht="25.2" x14ac:dyDescent="0.4">
      <c r="A65" s="7">
        <v>33010000</v>
      </c>
      <c r="B65" s="8" t="s">
        <v>53</v>
      </c>
      <c r="C65" s="26">
        <f t="shared" ref="C65:C73" si="2">D65+E65</f>
        <v>0</v>
      </c>
      <c r="D65" s="63"/>
      <c r="E65" s="29"/>
      <c r="F65" s="62"/>
      <c r="G65" s="54"/>
      <c r="H65" s="54"/>
      <c r="I65" s="54"/>
      <c r="K65" s="21"/>
    </row>
    <row r="66" spans="1:12" ht="25.2" x14ac:dyDescent="0.4">
      <c r="A66" s="1">
        <v>50000000</v>
      </c>
      <c r="B66" s="2" t="s">
        <v>58</v>
      </c>
      <c r="C66" s="24">
        <f t="shared" si="2"/>
        <v>211250000</v>
      </c>
      <c r="D66" s="36">
        <f>D67</f>
        <v>0</v>
      </c>
      <c r="E66" s="24">
        <f>E67</f>
        <v>211250000</v>
      </c>
      <c r="F66" s="24">
        <f>F67</f>
        <v>0</v>
      </c>
      <c r="G66" s="54"/>
      <c r="H66" s="54"/>
      <c r="I66" s="54"/>
      <c r="K66" s="21"/>
    </row>
    <row r="67" spans="1:12" ht="66.599999999999994" x14ac:dyDescent="0.4">
      <c r="A67" s="12">
        <v>50110000</v>
      </c>
      <c r="B67" s="15" t="s">
        <v>59</v>
      </c>
      <c r="C67" s="25">
        <f t="shared" si="2"/>
        <v>211250000</v>
      </c>
      <c r="D67" s="37">
        <f>D68+D69+D70+D72</f>
        <v>0</v>
      </c>
      <c r="E67" s="25">
        <f>E68+E69+E70+E72+E71+E73</f>
        <v>211250000</v>
      </c>
      <c r="F67" s="25">
        <f>F68+F69+F70+F72</f>
        <v>0</v>
      </c>
      <c r="G67" s="54"/>
      <c r="H67" s="54"/>
      <c r="I67" s="54"/>
      <c r="K67" s="21"/>
    </row>
    <row r="68" spans="1:12" ht="45.6" x14ac:dyDescent="0.4">
      <c r="A68" s="7">
        <v>50110002</v>
      </c>
      <c r="B68" s="9" t="s">
        <v>60</v>
      </c>
      <c r="C68" s="26">
        <f t="shared" si="2"/>
        <v>0</v>
      </c>
      <c r="D68" s="63"/>
      <c r="E68" s="28">
        <v>0</v>
      </c>
      <c r="F68" s="28"/>
      <c r="G68" s="54"/>
      <c r="H68" s="54"/>
      <c r="I68" s="54"/>
      <c r="K68" s="21"/>
    </row>
    <row r="69" spans="1:12" ht="114" x14ac:dyDescent="0.4">
      <c r="A69" s="7">
        <v>50110004</v>
      </c>
      <c r="B69" s="9" t="s">
        <v>105</v>
      </c>
      <c r="C69" s="26">
        <f t="shared" si="2"/>
        <v>250000</v>
      </c>
      <c r="D69" s="63"/>
      <c r="E69" s="28">
        <v>250000</v>
      </c>
      <c r="F69" s="28"/>
      <c r="G69" s="54"/>
      <c r="H69" s="54"/>
      <c r="I69" s="54"/>
      <c r="K69" s="21"/>
    </row>
    <row r="70" spans="1:12" ht="114" x14ac:dyDescent="0.4">
      <c r="A70" s="7">
        <v>50110005</v>
      </c>
      <c r="B70" s="10" t="s">
        <v>61</v>
      </c>
      <c r="C70" s="26">
        <f t="shared" si="2"/>
        <v>0</v>
      </c>
      <c r="D70" s="63"/>
      <c r="E70" s="28">
        <v>0</v>
      </c>
      <c r="F70" s="28"/>
      <c r="G70" s="54"/>
      <c r="H70" s="54"/>
      <c r="I70" s="54"/>
      <c r="K70" s="21"/>
    </row>
    <row r="71" spans="1:12" ht="48.75" customHeight="1" x14ac:dyDescent="0.4">
      <c r="A71" s="7">
        <v>50110007</v>
      </c>
      <c r="B71" s="10" t="s">
        <v>76</v>
      </c>
      <c r="C71" s="26">
        <f t="shared" si="2"/>
        <v>200000000</v>
      </c>
      <c r="D71" s="63"/>
      <c r="E71" s="28">
        <v>200000000</v>
      </c>
      <c r="F71" s="28"/>
      <c r="G71" s="54"/>
      <c r="H71" s="54"/>
      <c r="I71" s="54"/>
      <c r="K71" s="21"/>
    </row>
    <row r="72" spans="1:12" ht="45.6" x14ac:dyDescent="0.4">
      <c r="A72" s="7">
        <v>50110009</v>
      </c>
      <c r="B72" s="10" t="s">
        <v>62</v>
      </c>
      <c r="C72" s="26">
        <f t="shared" si="2"/>
        <v>10000000</v>
      </c>
      <c r="D72" s="63"/>
      <c r="E72" s="28">
        <v>10000000</v>
      </c>
      <c r="F72" s="28"/>
      <c r="G72" s="54"/>
      <c r="H72" s="54"/>
      <c r="I72" s="54"/>
      <c r="K72" s="21"/>
    </row>
    <row r="73" spans="1:12" ht="91.2" x14ac:dyDescent="0.4">
      <c r="A73" s="7">
        <v>50110006</v>
      </c>
      <c r="B73" s="10" t="s">
        <v>100</v>
      </c>
      <c r="C73" s="26">
        <f t="shared" si="2"/>
        <v>1000000</v>
      </c>
      <c r="D73" s="63"/>
      <c r="E73" s="28">
        <v>1000000</v>
      </c>
      <c r="F73" s="28"/>
      <c r="G73" s="54"/>
      <c r="H73" s="54"/>
      <c r="I73" s="54"/>
      <c r="K73" s="21"/>
    </row>
    <row r="74" spans="1:12" ht="49.2" x14ac:dyDescent="0.4">
      <c r="A74" s="7"/>
      <c r="B74" s="3" t="s">
        <v>73</v>
      </c>
      <c r="C74" s="24">
        <f>C7+C36+C59+C66</f>
        <v>58305708520</v>
      </c>
      <c r="D74" s="36">
        <f>D7+D36+D59+D66</f>
        <v>56117570400</v>
      </c>
      <c r="E74" s="24">
        <f>E7+E36+E59+E66</f>
        <v>2188138120</v>
      </c>
      <c r="F74" s="24">
        <f>F7+F36+F59+F66</f>
        <v>80000000</v>
      </c>
      <c r="G74" s="54"/>
      <c r="H74" s="54"/>
      <c r="I74" s="54"/>
      <c r="K74" s="21"/>
      <c r="L74" s="33"/>
    </row>
    <row r="75" spans="1:12" s="16" customFormat="1" ht="25.2" x14ac:dyDescent="0.4">
      <c r="A75" s="1">
        <v>40000000</v>
      </c>
      <c r="B75" s="2" t="s">
        <v>54</v>
      </c>
      <c r="C75" s="24">
        <f>D75+E75</f>
        <v>6997561000</v>
      </c>
      <c r="D75" s="65">
        <f>D76+D100</f>
        <v>5395261800</v>
      </c>
      <c r="E75" s="30">
        <f>E76+E100</f>
        <v>1602299200</v>
      </c>
      <c r="F75" s="30">
        <f>F76+F100</f>
        <v>0</v>
      </c>
      <c r="G75" s="54"/>
      <c r="H75" s="54"/>
      <c r="I75" s="54"/>
      <c r="K75" s="21"/>
    </row>
    <row r="76" spans="1:12" s="14" customFormat="1" ht="25.2" x14ac:dyDescent="0.4">
      <c r="A76" s="12">
        <v>41000000</v>
      </c>
      <c r="B76" s="13" t="s">
        <v>55</v>
      </c>
      <c r="C76" s="25">
        <f>D76+E76</f>
        <v>6997561000</v>
      </c>
      <c r="D76" s="66">
        <f>D79+D77</f>
        <v>5395261800</v>
      </c>
      <c r="E76" s="31">
        <f>E79+E77</f>
        <v>1602299200</v>
      </c>
      <c r="F76" s="31">
        <f>F79</f>
        <v>0</v>
      </c>
      <c r="G76" s="54"/>
      <c r="H76" s="54"/>
      <c r="I76" s="54"/>
      <c r="K76" s="21"/>
    </row>
    <row r="77" spans="1:12" s="14" customFormat="1" ht="25.2" x14ac:dyDescent="0.4">
      <c r="A77" s="12">
        <v>41020000</v>
      </c>
      <c r="B77" s="13" t="s">
        <v>70</v>
      </c>
      <c r="C77" s="25">
        <f>D77</f>
        <v>69570300</v>
      </c>
      <c r="D77" s="66">
        <f>D78</f>
        <v>69570300</v>
      </c>
      <c r="E77" s="31"/>
      <c r="F77" s="31"/>
      <c r="G77" s="54"/>
      <c r="H77" s="54"/>
      <c r="I77" s="54"/>
      <c r="K77" s="21"/>
    </row>
    <row r="78" spans="1:12" s="14" customFormat="1" ht="98.25" customHeight="1" x14ac:dyDescent="0.4">
      <c r="A78" s="7">
        <v>41021000</v>
      </c>
      <c r="B78" s="8" t="s">
        <v>67</v>
      </c>
      <c r="C78" s="28">
        <f>D78</f>
        <v>69570300</v>
      </c>
      <c r="D78" s="63">
        <v>69570300</v>
      </c>
      <c r="E78" s="31"/>
      <c r="F78" s="31"/>
      <c r="G78" s="54"/>
      <c r="H78" s="54"/>
      <c r="I78" s="54"/>
      <c r="K78" s="21"/>
    </row>
    <row r="79" spans="1:12" ht="25.2" x14ac:dyDescent="0.4">
      <c r="A79" s="12">
        <v>41030000</v>
      </c>
      <c r="B79" s="13" t="s">
        <v>71</v>
      </c>
      <c r="C79" s="25">
        <f t="shared" ref="C79:C99" si="3">D79+E79</f>
        <v>6927990700</v>
      </c>
      <c r="D79" s="37">
        <f>+D80+D81+D82+D83+D84+D85+D86+D87+D88+D89+D90+D91+D92+D93+D94+D95+D96+D97+D98</f>
        <v>5325691500</v>
      </c>
      <c r="E79" s="25">
        <f>E99+E90</f>
        <v>1602299200</v>
      </c>
      <c r="F79" s="25">
        <f>F90</f>
        <v>0</v>
      </c>
      <c r="G79" s="54"/>
      <c r="H79" s="54"/>
      <c r="I79" s="54"/>
      <c r="K79" s="21"/>
    </row>
    <row r="80" spans="1:12" ht="409.5" hidden="1" customHeight="1" x14ac:dyDescent="0.4">
      <c r="A80" s="7">
        <v>41030500</v>
      </c>
      <c r="B80" s="8" t="s">
        <v>95</v>
      </c>
      <c r="C80" s="34">
        <f t="shared" si="3"/>
        <v>0</v>
      </c>
      <c r="D80" s="63"/>
      <c r="E80" s="25"/>
      <c r="F80" s="25"/>
      <c r="G80" s="54"/>
      <c r="H80" s="54"/>
      <c r="I80" s="54"/>
      <c r="K80" s="21"/>
    </row>
    <row r="81" spans="1:11" ht="79.5" hidden="1" customHeight="1" x14ac:dyDescent="0.4">
      <c r="A81" s="7">
        <v>41031200</v>
      </c>
      <c r="B81" s="8" t="s">
        <v>102</v>
      </c>
      <c r="C81" s="34">
        <f t="shared" si="3"/>
        <v>0</v>
      </c>
      <c r="D81" s="63"/>
      <c r="E81" s="25"/>
      <c r="F81" s="25"/>
      <c r="G81" s="54"/>
      <c r="H81" s="54"/>
      <c r="I81" s="54"/>
      <c r="K81" s="21"/>
    </row>
    <row r="82" spans="1:11" ht="75" hidden="1" customHeight="1" x14ac:dyDescent="0.4">
      <c r="A82" s="7">
        <v>41032700</v>
      </c>
      <c r="B82" s="8" t="s">
        <v>98</v>
      </c>
      <c r="C82" s="34">
        <f t="shared" si="3"/>
        <v>0</v>
      </c>
      <c r="D82" s="63"/>
      <c r="E82" s="25"/>
      <c r="F82" s="25"/>
      <c r="G82" s="54"/>
      <c r="H82" s="54"/>
      <c r="I82" s="54"/>
      <c r="K82" s="21"/>
    </row>
    <row r="83" spans="1:11" ht="78" customHeight="1" x14ac:dyDescent="0.4">
      <c r="A83" s="7">
        <v>41033000</v>
      </c>
      <c r="B83" s="8" t="s">
        <v>83</v>
      </c>
      <c r="C83" s="34">
        <f t="shared" si="3"/>
        <v>123897200</v>
      </c>
      <c r="D83" s="63">
        <v>123897200</v>
      </c>
      <c r="E83" s="25"/>
      <c r="F83" s="25"/>
      <c r="G83" s="54"/>
      <c r="H83" s="54"/>
      <c r="I83" s="54"/>
      <c r="K83" s="21"/>
    </row>
    <row r="84" spans="1:11" ht="78" hidden="1" customHeight="1" x14ac:dyDescent="0.4">
      <c r="A84" s="7">
        <v>41033800</v>
      </c>
      <c r="B84" s="8" t="s">
        <v>85</v>
      </c>
      <c r="C84" s="34">
        <f t="shared" si="3"/>
        <v>0</v>
      </c>
      <c r="D84" s="63"/>
      <c r="E84" s="25"/>
      <c r="F84" s="25"/>
      <c r="G84" s="54"/>
      <c r="H84" s="54"/>
      <c r="I84" s="54"/>
      <c r="K84" s="21"/>
    </row>
    <row r="85" spans="1:11" ht="78" hidden="1" customHeight="1" x14ac:dyDescent="0.4">
      <c r="A85" s="7">
        <v>41033800</v>
      </c>
      <c r="B85" s="8" t="s">
        <v>85</v>
      </c>
      <c r="C85" s="34">
        <f t="shared" si="3"/>
        <v>0</v>
      </c>
      <c r="D85" s="63"/>
      <c r="E85" s="25"/>
      <c r="F85" s="25"/>
      <c r="G85" s="54"/>
      <c r="H85" s="54"/>
      <c r="I85" s="54"/>
      <c r="K85" s="21"/>
    </row>
    <row r="86" spans="1:11" ht="48" customHeight="1" x14ac:dyDescent="0.4">
      <c r="A86" s="7">
        <v>41033900</v>
      </c>
      <c r="B86" s="8" t="s">
        <v>56</v>
      </c>
      <c r="C86" s="26">
        <f t="shared" si="3"/>
        <v>5187597200</v>
      </c>
      <c r="D86" s="63">
        <v>5187597200</v>
      </c>
      <c r="E86" s="28"/>
      <c r="F86" s="28"/>
      <c r="G86" s="54"/>
      <c r="H86" s="54"/>
      <c r="I86" s="54"/>
      <c r="K86" s="21"/>
    </row>
    <row r="87" spans="1:11" ht="52.5" hidden="1" customHeight="1" x14ac:dyDescent="0.4">
      <c r="A87" s="7">
        <v>41034200</v>
      </c>
      <c r="B87" s="8" t="s">
        <v>57</v>
      </c>
      <c r="C87" s="26">
        <f t="shared" si="3"/>
        <v>0</v>
      </c>
      <c r="D87" s="63"/>
      <c r="E87" s="28"/>
      <c r="F87" s="28"/>
      <c r="G87" s="54"/>
      <c r="H87" s="54"/>
      <c r="I87" s="54"/>
      <c r="K87" s="21"/>
    </row>
    <row r="88" spans="1:11" ht="72.75" hidden="1" customHeight="1" x14ac:dyDescent="0.4">
      <c r="A88" s="7">
        <v>41034500</v>
      </c>
      <c r="B88" s="8" t="s">
        <v>86</v>
      </c>
      <c r="C88" s="26">
        <f t="shared" si="3"/>
        <v>0</v>
      </c>
      <c r="D88" s="63"/>
      <c r="E88" s="28"/>
      <c r="F88" s="28"/>
      <c r="G88" s="54"/>
      <c r="H88" s="54"/>
      <c r="I88" s="54"/>
      <c r="K88" s="21"/>
    </row>
    <row r="89" spans="1:11" ht="145.5" customHeight="1" x14ac:dyDescent="0.4">
      <c r="A89" s="7">
        <v>41034400</v>
      </c>
      <c r="B89" s="8" t="s">
        <v>91</v>
      </c>
      <c r="C89" s="26">
        <f t="shared" si="3"/>
        <v>917900</v>
      </c>
      <c r="D89" s="63">
        <v>917900</v>
      </c>
      <c r="E89" s="28"/>
      <c r="F89" s="28"/>
      <c r="G89" s="54"/>
      <c r="H89" s="54"/>
      <c r="I89" s="54"/>
      <c r="K89" s="21" t="s">
        <v>82</v>
      </c>
    </row>
    <row r="90" spans="1:11" ht="68.400000000000006" hidden="1" x14ac:dyDescent="0.4">
      <c r="A90" s="7">
        <v>41034500</v>
      </c>
      <c r="B90" s="8" t="s">
        <v>92</v>
      </c>
      <c r="C90" s="26">
        <f t="shared" si="3"/>
        <v>0</v>
      </c>
      <c r="D90" s="63"/>
      <c r="E90" s="28">
        <f>F90</f>
        <v>0</v>
      </c>
      <c r="F90" s="28"/>
      <c r="G90" s="54"/>
      <c r="H90" s="54"/>
      <c r="I90" s="54"/>
      <c r="K90" s="21"/>
    </row>
    <row r="91" spans="1:11" ht="75" hidden="1" customHeight="1" x14ac:dyDescent="0.4">
      <c r="A91" s="7">
        <v>41035400</v>
      </c>
      <c r="B91" s="8" t="s">
        <v>69</v>
      </c>
      <c r="C91" s="26">
        <f t="shared" si="3"/>
        <v>0</v>
      </c>
      <c r="D91" s="63"/>
      <c r="E91" s="28"/>
      <c r="F91" s="28"/>
      <c r="G91" s="54"/>
      <c r="H91" s="54"/>
      <c r="I91" s="54"/>
      <c r="K91" s="21"/>
    </row>
    <row r="92" spans="1:11" ht="94.5" customHeight="1" x14ac:dyDescent="0.4">
      <c r="A92" s="7">
        <v>41035600</v>
      </c>
      <c r="B92" s="8" t="s">
        <v>97</v>
      </c>
      <c r="C92" s="26">
        <f t="shared" si="3"/>
        <v>13279200</v>
      </c>
      <c r="D92" s="63">
        <v>13279200</v>
      </c>
      <c r="E92" s="28"/>
      <c r="F92" s="28"/>
      <c r="G92" s="54"/>
      <c r="H92" s="54"/>
      <c r="I92" s="54"/>
      <c r="K92" s="21"/>
    </row>
    <row r="93" spans="1:11" ht="110.25" hidden="1" customHeight="1" x14ac:dyDescent="0.4">
      <c r="A93" s="7">
        <v>41035900</v>
      </c>
      <c r="B93" s="8" t="s">
        <v>93</v>
      </c>
      <c r="C93" s="26">
        <f t="shared" si="3"/>
        <v>0</v>
      </c>
      <c r="D93" s="63"/>
      <c r="E93" s="28"/>
      <c r="F93" s="28"/>
      <c r="G93" s="54"/>
      <c r="H93" s="54"/>
      <c r="I93" s="54"/>
      <c r="K93" s="21"/>
    </row>
    <row r="94" spans="1:11" ht="360" hidden="1" customHeight="1" x14ac:dyDescent="0.4">
      <c r="A94" s="7">
        <v>41036100</v>
      </c>
      <c r="B94" s="8" t="s">
        <v>96</v>
      </c>
      <c r="C94" s="26">
        <f t="shared" si="3"/>
        <v>0</v>
      </c>
      <c r="D94" s="63"/>
      <c r="E94" s="28"/>
      <c r="F94" s="28"/>
      <c r="G94" s="54"/>
      <c r="H94" s="54"/>
      <c r="I94" s="54"/>
      <c r="K94" s="21"/>
    </row>
    <row r="95" spans="1:11" ht="314.25" hidden="1" customHeight="1" x14ac:dyDescent="0.4">
      <c r="A95" s="7">
        <v>41036400</v>
      </c>
      <c r="B95" s="8" t="s">
        <v>94</v>
      </c>
      <c r="C95" s="26">
        <f t="shared" si="3"/>
        <v>0</v>
      </c>
      <c r="D95" s="63"/>
      <c r="E95" s="28"/>
      <c r="F95" s="28"/>
      <c r="G95" s="54"/>
      <c r="H95" s="54"/>
      <c r="I95" s="54"/>
      <c r="K95" s="21"/>
    </row>
    <row r="96" spans="1:11" ht="81.75" hidden="1" customHeight="1" x14ac:dyDescent="0.4">
      <c r="A96" s="7">
        <v>41037000</v>
      </c>
      <c r="B96" s="8" t="s">
        <v>87</v>
      </c>
      <c r="C96" s="26">
        <f t="shared" si="3"/>
        <v>0</v>
      </c>
      <c r="D96" s="63"/>
      <c r="E96" s="28"/>
      <c r="F96" s="28"/>
      <c r="G96" s="54"/>
      <c r="H96" s="54"/>
      <c r="I96" s="54"/>
      <c r="K96" s="21"/>
    </row>
    <row r="97" spans="1:12" ht="75" hidden="1" customHeight="1" x14ac:dyDescent="0.4">
      <c r="A97" s="7">
        <v>41037200</v>
      </c>
      <c r="B97" s="8" t="s">
        <v>84</v>
      </c>
      <c r="C97" s="26">
        <f t="shared" si="3"/>
        <v>0</v>
      </c>
      <c r="D97" s="63"/>
      <c r="E97" s="28"/>
      <c r="F97" s="28"/>
      <c r="G97" s="54"/>
      <c r="H97" s="54"/>
      <c r="I97" s="54"/>
      <c r="K97" s="21"/>
    </row>
    <row r="98" spans="1:12" ht="70.5" hidden="1" customHeight="1" x14ac:dyDescent="0.4">
      <c r="A98" s="7">
        <v>41037200</v>
      </c>
      <c r="B98" s="8" t="s">
        <v>84</v>
      </c>
      <c r="C98" s="26">
        <f t="shared" si="3"/>
        <v>0</v>
      </c>
      <c r="D98" s="63"/>
      <c r="E98" s="28"/>
      <c r="F98" s="28"/>
      <c r="G98" s="54"/>
      <c r="H98" s="54"/>
      <c r="I98" s="54"/>
      <c r="K98" s="21"/>
    </row>
    <row r="99" spans="1:12" ht="127.5" customHeight="1" x14ac:dyDescent="0.4">
      <c r="A99" s="7">
        <v>41037300</v>
      </c>
      <c r="B99" s="8" t="s">
        <v>68</v>
      </c>
      <c r="C99" s="28">
        <f t="shared" si="3"/>
        <v>1602299200</v>
      </c>
      <c r="D99" s="63"/>
      <c r="E99" s="28">
        <v>1602299200</v>
      </c>
      <c r="F99" s="32"/>
      <c r="G99" s="54"/>
      <c r="H99" s="54"/>
      <c r="I99" s="54"/>
      <c r="K99" s="21"/>
    </row>
    <row r="100" spans="1:12" ht="49.5" hidden="1" customHeight="1" x14ac:dyDescent="0.4">
      <c r="A100" s="6">
        <v>42000000</v>
      </c>
      <c r="B100" s="45" t="s">
        <v>104</v>
      </c>
      <c r="C100" s="47">
        <f>D100+E100</f>
        <v>0</v>
      </c>
      <c r="D100" s="64"/>
      <c r="E100" s="47">
        <f>E101</f>
        <v>0</v>
      </c>
      <c r="F100" s="47">
        <f>E100</f>
        <v>0</v>
      </c>
      <c r="G100" s="54"/>
      <c r="H100" s="54"/>
      <c r="I100" s="54"/>
      <c r="K100" s="21"/>
    </row>
    <row r="101" spans="1:12" ht="31.5" hidden="1" customHeight="1" x14ac:dyDescent="0.4">
      <c r="A101" s="7">
        <v>42020000</v>
      </c>
      <c r="B101" s="8" t="s">
        <v>103</v>
      </c>
      <c r="C101" s="28">
        <f>E101</f>
        <v>0</v>
      </c>
      <c r="D101" s="63"/>
      <c r="E101" s="28"/>
      <c r="F101" s="28">
        <f>E101</f>
        <v>0</v>
      </c>
      <c r="G101" s="54"/>
      <c r="H101" s="54"/>
      <c r="I101" s="54"/>
      <c r="K101" s="21"/>
    </row>
    <row r="102" spans="1:12" s="17" customFormat="1" ht="25.2" x14ac:dyDescent="0.4">
      <c r="A102" s="1"/>
      <c r="B102" s="3" t="s">
        <v>74</v>
      </c>
      <c r="C102" s="24">
        <f>C74+C75</f>
        <v>65303269520</v>
      </c>
      <c r="D102" s="36">
        <f>D74+D75</f>
        <v>61512832200</v>
      </c>
      <c r="E102" s="24">
        <f>E74+E75</f>
        <v>3790437320</v>
      </c>
      <c r="F102" s="24">
        <f>F74+F75</f>
        <v>80000000</v>
      </c>
      <c r="G102" s="54"/>
      <c r="H102" s="54"/>
      <c r="I102" s="54"/>
      <c r="K102" s="21"/>
      <c r="L102" s="21"/>
    </row>
    <row r="103" spans="1:12" s="16" customFormat="1" ht="97.2" customHeight="1" x14ac:dyDescent="0.45">
      <c r="A103" s="22" t="s">
        <v>63</v>
      </c>
      <c r="B103" s="22"/>
      <c r="C103" s="22"/>
      <c r="D103" s="40"/>
      <c r="E103" s="123" t="s">
        <v>101</v>
      </c>
      <c r="F103" s="124"/>
      <c r="G103" s="55"/>
      <c r="H103" s="55"/>
      <c r="I103" s="54"/>
      <c r="K103" s="23"/>
    </row>
    <row r="104" spans="1:12" ht="25.2" x14ac:dyDescent="0.4">
      <c r="H104" s="54"/>
      <c r="I104" s="54"/>
    </row>
    <row r="105" spans="1:12" ht="25.2" x14ac:dyDescent="0.4">
      <c r="C105" s="11">
        <f>C7+C36+C59</f>
        <v>58094458520</v>
      </c>
      <c r="D105" s="11">
        <f>D7+D36+D59+D66</f>
        <v>56117570400</v>
      </c>
      <c r="E105" s="43">
        <f>E7+E36+E59+E66</f>
        <v>2188138120</v>
      </c>
      <c r="F105" s="43">
        <f>F7+F36+F59</f>
        <v>80000000</v>
      </c>
      <c r="G105" s="43"/>
      <c r="H105" s="54"/>
      <c r="I105" s="54"/>
    </row>
    <row r="106" spans="1:12" ht="25.2" x14ac:dyDescent="0.4">
      <c r="H106" s="54"/>
      <c r="I106" s="54"/>
    </row>
    <row r="107" spans="1:12" ht="25.2" x14ac:dyDescent="0.4">
      <c r="C107" s="11"/>
      <c r="D107" s="42"/>
      <c r="E107" s="43">
        <f>E105-E56</f>
        <v>326250000</v>
      </c>
      <c r="H107" s="54"/>
      <c r="I107" s="54"/>
    </row>
    <row r="108" spans="1:12" x14ac:dyDescent="0.4">
      <c r="E108" s="11"/>
    </row>
    <row r="109" spans="1:12" x14ac:dyDescent="0.4">
      <c r="C109" s="44"/>
      <c r="D109" s="42"/>
      <c r="E109" s="11"/>
      <c r="F109" s="11"/>
      <c r="G109" s="11"/>
    </row>
    <row r="110" spans="1:12" x14ac:dyDescent="0.4">
      <c r="C110" s="11"/>
      <c r="D110" s="42"/>
      <c r="E110" s="11"/>
    </row>
    <row r="112" spans="1:12" s="56" customFormat="1" x14ac:dyDescent="0.4">
      <c r="A112" s="41"/>
      <c r="B112" s="41"/>
      <c r="C112" s="42"/>
      <c r="D112" s="42"/>
      <c r="E112" s="42"/>
      <c r="F112" s="42"/>
      <c r="G112" s="42"/>
    </row>
    <row r="113" spans="1:7" s="60" customFormat="1" x14ac:dyDescent="0.4">
      <c r="A113" s="57"/>
      <c r="B113" s="58" t="s">
        <v>89</v>
      </c>
      <c r="C113" s="59">
        <v>68214485382</v>
      </c>
      <c r="D113" s="67">
        <v>61866894600</v>
      </c>
      <c r="E113" s="59">
        <v>6347590782</v>
      </c>
      <c r="F113" s="59">
        <v>1187234000</v>
      </c>
      <c r="G113" s="57"/>
    </row>
    <row r="114" spans="1:7" s="60" customFormat="1" x14ac:dyDescent="0.4">
      <c r="A114" s="57"/>
      <c r="B114" s="58" t="s">
        <v>90</v>
      </c>
      <c r="C114" s="59">
        <f>C102-C113</f>
        <v>-2911215862</v>
      </c>
      <c r="D114" s="67">
        <f>D102-D113</f>
        <v>-354062400</v>
      </c>
      <c r="E114" s="59">
        <f>E102-E113</f>
        <v>-2557153462</v>
      </c>
      <c r="F114" s="59">
        <f>F102-F113</f>
        <v>-1107234000</v>
      </c>
      <c r="G114" s="57"/>
    </row>
  </sheetData>
  <mergeCells count="8">
    <mergeCell ref="E103:F103"/>
    <mergeCell ref="D1:F1"/>
    <mergeCell ref="A2:F2"/>
    <mergeCell ref="A5:A6"/>
    <mergeCell ref="B5:B6"/>
    <mergeCell ref="C5:C6"/>
    <mergeCell ref="D5:D6"/>
    <mergeCell ref="E5:F5"/>
  </mergeCells>
  <printOptions horizontalCentered="1"/>
  <pageMargins left="0.31496062992125984" right="0.23622047244094491" top="0.51181102362204722" bottom="0.51181102362204722" header="0.31496062992125984" footer="0.35433070866141736"/>
  <pageSetup paperSize="9" scale="41" fitToWidth="3" fitToHeight="3" orientation="portrait" r:id="rId1"/>
  <headerFooter alignWithMargins="0">
    <oddFooter>&amp;R&amp;P</oddFooter>
  </headerFooter>
  <rowBreaks count="1" manualBreakCount="1">
    <brk id="50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14"/>
  <sheetViews>
    <sheetView view="pageBreakPreview" topLeftCell="A76" zoomScale="72" zoomScaleNormal="80" zoomScaleSheetLayoutView="72" workbookViewId="0">
      <selection activeCell="F77" sqref="F77"/>
    </sheetView>
  </sheetViews>
  <sheetFormatPr defaultColWidth="9.109375" defaultRowHeight="22.8" x14ac:dyDescent="0.4"/>
  <cols>
    <col min="1" max="1" width="23.33203125" style="4" customWidth="1"/>
    <col min="2" max="2" width="91.33203125" style="4" customWidth="1"/>
    <col min="3" max="3" width="30.5546875" style="4" customWidth="1"/>
    <col min="4" max="4" width="30.6640625" style="41" customWidth="1"/>
    <col min="5" max="5" width="25.109375" style="4" customWidth="1"/>
    <col min="6" max="6" width="25.33203125" style="4" customWidth="1"/>
    <col min="7" max="7" width="28.33203125" style="4" customWidth="1"/>
    <col min="8" max="9" width="28.6640625" style="5" customWidth="1"/>
    <col min="10" max="10" width="9.109375" style="5"/>
    <col min="11" max="11" width="30" style="5" bestFit="1" customWidth="1"/>
    <col min="12" max="12" width="24.109375" style="5" bestFit="1" customWidth="1"/>
    <col min="13" max="16384" width="9.109375" style="5"/>
  </cols>
  <sheetData>
    <row r="1" spans="1:11" ht="122.25" customHeight="1" x14ac:dyDescent="0.4">
      <c r="D1" s="125" t="s">
        <v>108</v>
      </c>
      <c r="E1" s="125"/>
      <c r="F1" s="125"/>
      <c r="G1" s="52"/>
      <c r="H1" s="54"/>
      <c r="I1" s="54"/>
    </row>
    <row r="2" spans="1:11" ht="33" customHeight="1" x14ac:dyDescent="0.4">
      <c r="A2" s="126" t="s">
        <v>107</v>
      </c>
      <c r="B2" s="126"/>
      <c r="C2" s="126"/>
      <c r="D2" s="126"/>
      <c r="E2" s="126"/>
      <c r="F2" s="126"/>
      <c r="H2" s="54"/>
      <c r="I2" s="54"/>
    </row>
    <row r="3" spans="1:11" ht="33" customHeight="1" x14ac:dyDescent="0.4">
      <c r="A3" s="48"/>
      <c r="B3" s="50">
        <v>26000000000</v>
      </c>
      <c r="C3" s="49"/>
      <c r="D3" s="49"/>
      <c r="E3" s="49"/>
      <c r="H3" s="54"/>
      <c r="I3" s="54"/>
    </row>
    <row r="4" spans="1:11" ht="34.5" customHeight="1" x14ac:dyDescent="0.4">
      <c r="B4" s="51" t="s">
        <v>79</v>
      </c>
      <c r="C4" s="19"/>
      <c r="D4" s="35"/>
      <c r="E4" s="19"/>
      <c r="F4" s="20" t="s">
        <v>75</v>
      </c>
      <c r="G4" s="20"/>
      <c r="H4" s="54"/>
      <c r="I4" s="54"/>
    </row>
    <row r="5" spans="1:11" ht="21.75" customHeight="1" x14ac:dyDescent="0.4">
      <c r="A5" s="127" t="s">
        <v>0</v>
      </c>
      <c r="B5" s="127" t="s">
        <v>1</v>
      </c>
      <c r="C5" s="127" t="s">
        <v>2</v>
      </c>
      <c r="D5" s="128" t="s">
        <v>3</v>
      </c>
      <c r="E5" s="127" t="s">
        <v>4</v>
      </c>
      <c r="F5" s="127"/>
      <c r="G5" s="53"/>
      <c r="H5" s="54"/>
      <c r="I5" s="54"/>
    </row>
    <row r="6" spans="1:11" ht="43.5" customHeight="1" x14ac:dyDescent="0.4">
      <c r="A6" s="127"/>
      <c r="B6" s="127"/>
      <c r="C6" s="127"/>
      <c r="D6" s="128"/>
      <c r="E6" s="6" t="s">
        <v>2</v>
      </c>
      <c r="F6" s="6" t="s">
        <v>5</v>
      </c>
      <c r="G6" s="53" t="s">
        <v>80</v>
      </c>
      <c r="H6" s="53" t="s">
        <v>81</v>
      </c>
      <c r="I6" s="54"/>
    </row>
    <row r="7" spans="1:11" s="16" customFormat="1" ht="25.2" x14ac:dyDescent="0.4">
      <c r="A7" s="1">
        <v>10000000</v>
      </c>
      <c r="B7" s="2" t="s">
        <v>6</v>
      </c>
      <c r="C7" s="24">
        <f>C8+C11+C15+C19+C34</f>
        <v>55682770400</v>
      </c>
      <c r="D7" s="36">
        <f>D8+D11+D15+D19+D34</f>
        <v>55647770400</v>
      </c>
      <c r="E7" s="24">
        <f>E8+E11+E15+E19+E34</f>
        <v>35000000</v>
      </c>
      <c r="F7" s="24">
        <f>F8+F11+F15+F19</f>
        <v>0</v>
      </c>
      <c r="G7" s="54"/>
      <c r="H7" s="54"/>
      <c r="I7" s="54"/>
    </row>
    <row r="8" spans="1:11" s="14" customFormat="1" ht="44.4" x14ac:dyDescent="0.4">
      <c r="A8" s="12">
        <v>11000000</v>
      </c>
      <c r="B8" s="13" t="s">
        <v>7</v>
      </c>
      <c r="C8" s="25">
        <f>C9+C10</f>
        <v>34907047800</v>
      </c>
      <c r="D8" s="37">
        <f>D9+D10</f>
        <v>34907047800</v>
      </c>
      <c r="E8" s="25">
        <f>E9+E10</f>
        <v>0</v>
      </c>
      <c r="F8" s="25">
        <f>F9+F10</f>
        <v>0</v>
      </c>
      <c r="G8" s="54"/>
      <c r="H8" s="54"/>
      <c r="I8" s="54"/>
    </row>
    <row r="9" spans="1:11" ht="25.2" x14ac:dyDescent="0.4">
      <c r="A9" s="7">
        <v>11010000</v>
      </c>
      <c r="B9" s="8" t="s">
        <v>8</v>
      </c>
      <c r="C9" s="26">
        <f>D9+E9</f>
        <v>30614595500</v>
      </c>
      <c r="D9" s="38">
        <v>30614595500</v>
      </c>
      <c r="E9" s="27"/>
      <c r="F9" s="27"/>
      <c r="G9" s="54"/>
      <c r="H9" s="54"/>
      <c r="I9" s="54"/>
      <c r="K9" s="21"/>
    </row>
    <row r="10" spans="1:11" ht="25.2" x14ac:dyDescent="0.4">
      <c r="A10" s="7">
        <v>11020000</v>
      </c>
      <c r="B10" s="8" t="s">
        <v>9</v>
      </c>
      <c r="C10" s="26">
        <f>D10+E10</f>
        <v>4292452300</v>
      </c>
      <c r="D10" s="38">
        <v>4292452300</v>
      </c>
      <c r="E10" s="27"/>
      <c r="F10" s="27"/>
      <c r="G10" s="54"/>
      <c r="H10" s="54"/>
      <c r="I10" s="54"/>
      <c r="K10" s="21"/>
    </row>
    <row r="11" spans="1:11" s="14" customFormat="1" ht="44.4" x14ac:dyDescent="0.4">
      <c r="A11" s="12">
        <v>13000000</v>
      </c>
      <c r="B11" s="13" t="s">
        <v>10</v>
      </c>
      <c r="C11" s="25">
        <f>C12+C13+C14</f>
        <v>38880000</v>
      </c>
      <c r="D11" s="37">
        <f>D12+D13+D14</f>
        <v>38880000</v>
      </c>
      <c r="E11" s="25">
        <f>E12+E13+E14</f>
        <v>0</v>
      </c>
      <c r="F11" s="25">
        <f>F12+F13+F14</f>
        <v>0</v>
      </c>
      <c r="G11" s="54"/>
      <c r="H11" s="54"/>
      <c r="I11" s="54"/>
      <c r="K11" s="21"/>
    </row>
    <row r="12" spans="1:11" ht="25.2" x14ac:dyDescent="0.4">
      <c r="A12" s="7">
        <v>13020000</v>
      </c>
      <c r="B12" s="8" t="s">
        <v>11</v>
      </c>
      <c r="C12" s="26">
        <f>D12+E12</f>
        <v>32840000</v>
      </c>
      <c r="D12" s="63">
        <v>32840000</v>
      </c>
      <c r="E12" s="28"/>
      <c r="F12" s="28"/>
      <c r="G12" s="54"/>
      <c r="H12" s="54"/>
      <c r="I12" s="54"/>
      <c r="K12" s="21"/>
    </row>
    <row r="13" spans="1:11" ht="25.2" x14ac:dyDescent="0.4">
      <c r="A13" s="7">
        <v>13030000</v>
      </c>
      <c r="B13" s="8" t="s">
        <v>12</v>
      </c>
      <c r="C13" s="26">
        <f>D13+E13</f>
        <v>5940000</v>
      </c>
      <c r="D13" s="63">
        <v>5940000</v>
      </c>
      <c r="E13" s="28"/>
      <c r="F13" s="28"/>
      <c r="G13" s="54"/>
      <c r="H13" s="54"/>
      <c r="I13" s="54"/>
      <c r="K13" s="21"/>
    </row>
    <row r="14" spans="1:11" ht="25.2" x14ac:dyDescent="0.4">
      <c r="A14" s="7">
        <v>13070000</v>
      </c>
      <c r="B14" s="8" t="s">
        <v>13</v>
      </c>
      <c r="C14" s="26">
        <f>D14+E14</f>
        <v>100000</v>
      </c>
      <c r="D14" s="63">
        <v>100000</v>
      </c>
      <c r="E14" s="28"/>
      <c r="F14" s="28"/>
      <c r="G14" s="54"/>
      <c r="H14" s="54"/>
      <c r="I14" s="54"/>
      <c r="K14" s="21"/>
    </row>
    <row r="15" spans="1:11" s="14" customFormat="1" ht="25.2" x14ac:dyDescent="0.4">
      <c r="A15" s="12">
        <v>14000000</v>
      </c>
      <c r="B15" s="13" t="s">
        <v>14</v>
      </c>
      <c r="C15" s="25">
        <f>D15</f>
        <v>2632600000</v>
      </c>
      <c r="D15" s="37">
        <f>D18+D17+D16</f>
        <v>2632600000</v>
      </c>
      <c r="E15" s="25">
        <f>E18</f>
        <v>0</v>
      </c>
      <c r="F15" s="25">
        <f>F18</f>
        <v>0</v>
      </c>
      <c r="G15" s="54"/>
      <c r="H15" s="54"/>
      <c r="I15" s="54"/>
      <c r="K15" s="21"/>
    </row>
    <row r="16" spans="1:11" s="14" customFormat="1" ht="45.6" x14ac:dyDescent="0.4">
      <c r="A16" s="7">
        <v>14021900</v>
      </c>
      <c r="B16" s="8" t="s">
        <v>77</v>
      </c>
      <c r="C16" s="26">
        <f>D16</f>
        <v>180000000</v>
      </c>
      <c r="D16" s="39">
        <v>180000000</v>
      </c>
      <c r="E16" s="25"/>
      <c r="F16" s="25"/>
      <c r="G16" s="54"/>
      <c r="H16" s="54"/>
      <c r="I16" s="54"/>
      <c r="K16" s="21"/>
    </row>
    <row r="17" spans="1:11" s="14" customFormat="1" ht="45.6" x14ac:dyDescent="0.4">
      <c r="A17" s="7">
        <v>14031900</v>
      </c>
      <c r="B17" s="8" t="s">
        <v>78</v>
      </c>
      <c r="C17" s="26">
        <f>D17</f>
        <v>620000000</v>
      </c>
      <c r="D17" s="39">
        <v>620000000</v>
      </c>
      <c r="E17" s="25"/>
      <c r="F17" s="25"/>
      <c r="G17" s="54"/>
      <c r="H17" s="54"/>
      <c r="I17" s="54"/>
      <c r="K17" s="21"/>
    </row>
    <row r="18" spans="1:11" ht="57.75" customHeight="1" x14ac:dyDescent="0.4">
      <c r="A18" s="7">
        <v>14040000</v>
      </c>
      <c r="B18" s="8" t="s">
        <v>64</v>
      </c>
      <c r="C18" s="26">
        <f>D18+E18</f>
        <v>1832600000</v>
      </c>
      <c r="D18" s="63">
        <v>1832600000</v>
      </c>
      <c r="E18" s="28"/>
      <c r="F18" s="28"/>
      <c r="G18" s="54"/>
      <c r="H18" s="54"/>
      <c r="I18" s="54"/>
      <c r="K18" s="21"/>
    </row>
    <row r="19" spans="1:11" s="14" customFormat="1" ht="25.2" x14ac:dyDescent="0.4">
      <c r="A19" s="12">
        <v>18000000</v>
      </c>
      <c r="B19" s="13" t="s">
        <v>15</v>
      </c>
      <c r="C19" s="25">
        <f t="shared" ref="C19:C30" si="0">D19</f>
        <v>18069242600</v>
      </c>
      <c r="D19" s="37">
        <f>D20+D31+D32+D33</f>
        <v>18069242600</v>
      </c>
      <c r="E19" s="25">
        <f>E20+E25+E26+E27+E28+E29+E30+E31+E32+E33</f>
        <v>0</v>
      </c>
      <c r="F19" s="25">
        <f>F20+F25+F26+F27+F28+F29+F30+F31+F32+F33</f>
        <v>0</v>
      </c>
      <c r="G19" s="54"/>
      <c r="H19" s="54"/>
      <c r="I19" s="54"/>
      <c r="K19" s="21"/>
    </row>
    <row r="20" spans="1:11" ht="25.2" x14ac:dyDescent="0.4">
      <c r="A20" s="7">
        <v>18010000</v>
      </c>
      <c r="B20" s="8" t="s">
        <v>16</v>
      </c>
      <c r="C20" s="26">
        <f t="shared" si="0"/>
        <v>7199552600</v>
      </c>
      <c r="D20" s="39">
        <f>D21+D22+D23+D24+D25+D26+D27+D28+D29+D30</f>
        <v>7199552600</v>
      </c>
      <c r="E20" s="26">
        <f>E25+E26+E27+E28+E29+E30</f>
        <v>0</v>
      </c>
      <c r="F20" s="26">
        <f>F25+F26+F27+F28+F29+F30</f>
        <v>0</v>
      </c>
      <c r="G20" s="54"/>
      <c r="H20" s="54"/>
      <c r="I20" s="54"/>
      <c r="K20" s="21"/>
    </row>
    <row r="21" spans="1:11" ht="68.400000000000006" x14ac:dyDescent="0.4">
      <c r="A21" s="7">
        <v>18010100</v>
      </c>
      <c r="B21" s="8" t="s">
        <v>17</v>
      </c>
      <c r="C21" s="26">
        <f t="shared" si="0"/>
        <v>102485600</v>
      </c>
      <c r="D21" s="39">
        <v>102485600</v>
      </c>
      <c r="E21" s="26"/>
      <c r="F21" s="26"/>
      <c r="G21" s="54"/>
      <c r="H21" s="54"/>
      <c r="I21" s="54"/>
      <c r="K21" s="21"/>
    </row>
    <row r="22" spans="1:11" ht="68.400000000000006" x14ac:dyDescent="0.4">
      <c r="A22" s="7">
        <v>18010200</v>
      </c>
      <c r="B22" s="8" t="s">
        <v>18</v>
      </c>
      <c r="C22" s="26">
        <f t="shared" si="0"/>
        <v>73789700</v>
      </c>
      <c r="D22" s="39">
        <v>73789700</v>
      </c>
      <c r="E22" s="26"/>
      <c r="F22" s="26"/>
      <c r="G22" s="54"/>
      <c r="H22" s="54"/>
      <c r="I22" s="54"/>
      <c r="K22" s="21"/>
    </row>
    <row r="23" spans="1:11" ht="68.400000000000006" x14ac:dyDescent="0.4">
      <c r="A23" s="7">
        <v>18010300</v>
      </c>
      <c r="B23" s="8" t="s">
        <v>19</v>
      </c>
      <c r="C23" s="26">
        <f t="shared" si="0"/>
        <v>61491400</v>
      </c>
      <c r="D23" s="39">
        <v>61491400</v>
      </c>
      <c r="E23" s="26"/>
      <c r="F23" s="26"/>
      <c r="G23" s="54"/>
      <c r="H23" s="54"/>
      <c r="I23" s="54"/>
      <c r="K23" s="21"/>
    </row>
    <row r="24" spans="1:11" ht="68.400000000000006" x14ac:dyDescent="0.4">
      <c r="A24" s="7">
        <v>18010400</v>
      </c>
      <c r="B24" s="8" t="s">
        <v>20</v>
      </c>
      <c r="C24" s="26">
        <f t="shared" si="0"/>
        <v>1811946900</v>
      </c>
      <c r="D24" s="39">
        <v>1811946900</v>
      </c>
      <c r="E24" s="26"/>
      <c r="F24" s="26"/>
      <c r="G24" s="54"/>
      <c r="H24" s="54"/>
      <c r="I24" s="54"/>
      <c r="K24" s="21"/>
    </row>
    <row r="25" spans="1:11" ht="25.2" x14ac:dyDescent="0.4">
      <c r="A25" s="7">
        <v>18010500</v>
      </c>
      <c r="B25" s="8" t="s">
        <v>21</v>
      </c>
      <c r="C25" s="26">
        <f t="shared" si="0"/>
        <v>2048195600</v>
      </c>
      <c r="D25" s="39">
        <v>2048195600</v>
      </c>
      <c r="E25" s="28"/>
      <c r="F25" s="28"/>
      <c r="G25" s="54"/>
      <c r="H25" s="54"/>
      <c r="I25" s="54"/>
      <c r="K25" s="21"/>
    </row>
    <row r="26" spans="1:11" ht="25.2" x14ac:dyDescent="0.4">
      <c r="A26" s="7">
        <v>18010600</v>
      </c>
      <c r="B26" s="8" t="s">
        <v>22</v>
      </c>
      <c r="C26" s="26">
        <f t="shared" si="0"/>
        <v>3046690900</v>
      </c>
      <c r="D26" s="39">
        <v>3046690900</v>
      </c>
      <c r="E26" s="28"/>
      <c r="F26" s="28"/>
      <c r="G26" s="54"/>
      <c r="H26" s="54"/>
      <c r="I26" s="54"/>
      <c r="K26" s="21"/>
    </row>
    <row r="27" spans="1:11" ht="25.2" x14ac:dyDescent="0.4">
      <c r="A27" s="7">
        <v>18010700</v>
      </c>
      <c r="B27" s="8" t="s">
        <v>23</v>
      </c>
      <c r="C27" s="26">
        <f t="shared" si="0"/>
        <v>15361600</v>
      </c>
      <c r="D27" s="39">
        <v>15361600</v>
      </c>
      <c r="E27" s="28"/>
      <c r="F27" s="28"/>
      <c r="G27" s="54"/>
      <c r="H27" s="54"/>
      <c r="I27" s="54"/>
      <c r="K27" s="21"/>
    </row>
    <row r="28" spans="1:11" ht="25.2" x14ac:dyDescent="0.4">
      <c r="A28" s="7">
        <v>18010900</v>
      </c>
      <c r="B28" s="8" t="s">
        <v>24</v>
      </c>
      <c r="C28" s="26">
        <f t="shared" si="0"/>
        <v>10240900</v>
      </c>
      <c r="D28" s="39">
        <v>10240900</v>
      </c>
      <c r="E28" s="28"/>
      <c r="F28" s="28"/>
      <c r="G28" s="54"/>
      <c r="H28" s="54"/>
      <c r="I28" s="54"/>
      <c r="K28" s="21"/>
    </row>
    <row r="29" spans="1:11" ht="25.2" x14ac:dyDescent="0.4">
      <c r="A29" s="7">
        <v>18011000</v>
      </c>
      <c r="B29" s="8" t="s">
        <v>25</v>
      </c>
      <c r="C29" s="26">
        <f t="shared" si="0"/>
        <v>10067000</v>
      </c>
      <c r="D29" s="39">
        <v>10067000</v>
      </c>
      <c r="E29" s="28"/>
      <c r="F29" s="28"/>
      <c r="G29" s="54"/>
      <c r="H29" s="54"/>
      <c r="I29" s="54"/>
      <c r="K29" s="21"/>
    </row>
    <row r="30" spans="1:11" ht="25.2" x14ac:dyDescent="0.4">
      <c r="A30" s="7">
        <v>18011100</v>
      </c>
      <c r="B30" s="8" t="s">
        <v>26</v>
      </c>
      <c r="C30" s="26">
        <f t="shared" si="0"/>
        <v>19283000</v>
      </c>
      <c r="D30" s="39">
        <v>19283000</v>
      </c>
      <c r="E30" s="28"/>
      <c r="F30" s="28"/>
      <c r="G30" s="54"/>
      <c r="H30" s="54"/>
      <c r="I30" s="54"/>
      <c r="K30" s="21"/>
    </row>
    <row r="31" spans="1:11" ht="25.2" hidden="1" x14ac:dyDescent="0.4">
      <c r="A31" s="7">
        <v>18020000</v>
      </c>
      <c r="B31" s="8" t="s">
        <v>27</v>
      </c>
      <c r="C31" s="26">
        <f>D31+E31</f>
        <v>0</v>
      </c>
      <c r="D31" s="63"/>
      <c r="E31" s="28"/>
      <c r="F31" s="28"/>
      <c r="G31" s="54"/>
      <c r="H31" s="54"/>
      <c r="I31" s="54"/>
      <c r="K31" s="21"/>
    </row>
    <row r="32" spans="1:11" ht="25.2" x14ac:dyDescent="0.4">
      <c r="A32" s="7">
        <v>18030000</v>
      </c>
      <c r="B32" s="8" t="s">
        <v>28</v>
      </c>
      <c r="C32" s="26">
        <f>D32+E32</f>
        <v>39000000</v>
      </c>
      <c r="D32" s="63">
        <v>39000000</v>
      </c>
      <c r="E32" s="28"/>
      <c r="F32" s="28"/>
      <c r="G32" s="54"/>
      <c r="H32" s="54"/>
      <c r="I32" s="54"/>
      <c r="K32" s="21"/>
    </row>
    <row r="33" spans="1:11" ht="25.2" x14ac:dyDescent="0.4">
      <c r="A33" s="7">
        <v>18050000</v>
      </c>
      <c r="B33" s="8" t="s">
        <v>29</v>
      </c>
      <c r="C33" s="26">
        <f>D33+E33</f>
        <v>10830690000</v>
      </c>
      <c r="D33" s="63">
        <v>10830690000</v>
      </c>
      <c r="E33" s="28"/>
      <c r="F33" s="28"/>
      <c r="G33" s="54"/>
      <c r="H33" s="54"/>
      <c r="I33" s="54"/>
      <c r="K33" s="21"/>
    </row>
    <row r="34" spans="1:11" s="14" customFormat="1" ht="25.2" x14ac:dyDescent="0.4">
      <c r="A34" s="12">
        <v>19000000</v>
      </c>
      <c r="B34" s="13" t="s">
        <v>30</v>
      </c>
      <c r="C34" s="25">
        <f>C35</f>
        <v>35000000</v>
      </c>
      <c r="D34" s="37">
        <f>D35</f>
        <v>0</v>
      </c>
      <c r="E34" s="25">
        <f>E35</f>
        <v>35000000</v>
      </c>
      <c r="F34" s="25">
        <f>F35</f>
        <v>0</v>
      </c>
      <c r="G34" s="54"/>
      <c r="H34" s="54"/>
      <c r="I34" s="54"/>
      <c r="K34" s="21"/>
    </row>
    <row r="35" spans="1:11" ht="25.2" x14ac:dyDescent="0.4">
      <c r="A35" s="7">
        <v>19010000</v>
      </c>
      <c r="B35" s="8" t="s">
        <v>31</v>
      </c>
      <c r="C35" s="26">
        <f>D35+E35</f>
        <v>35000000</v>
      </c>
      <c r="D35" s="63"/>
      <c r="E35" s="28">
        <v>35000000</v>
      </c>
      <c r="F35" s="28"/>
      <c r="G35" s="54"/>
      <c r="H35" s="54"/>
      <c r="I35" s="54"/>
      <c r="K35" s="21"/>
    </row>
    <row r="36" spans="1:11" s="16" customFormat="1" ht="25.2" x14ac:dyDescent="0.4">
      <c r="A36" s="1">
        <v>20000000</v>
      </c>
      <c r="B36" s="2" t="s">
        <v>32</v>
      </c>
      <c r="C36" s="24">
        <f>C37+C46+C51+C56+C45</f>
        <v>2331588120</v>
      </c>
      <c r="D36" s="36">
        <f>D37+D46+D51</f>
        <v>469700000</v>
      </c>
      <c r="E36" s="24">
        <f>E37+E46+E51+E56+E45</f>
        <v>1861888120</v>
      </c>
      <c r="F36" s="24">
        <f>F37+F46+F51+F56</f>
        <v>0</v>
      </c>
      <c r="G36" s="54"/>
      <c r="H36" s="54"/>
      <c r="I36" s="54"/>
      <c r="K36" s="21"/>
    </row>
    <row r="37" spans="1:11" s="14" customFormat="1" ht="40.5" customHeight="1" x14ac:dyDescent="0.4">
      <c r="A37" s="12">
        <v>21000000</v>
      </c>
      <c r="B37" s="13" t="s">
        <v>33</v>
      </c>
      <c r="C37" s="25">
        <f>+C38+C39+C40</f>
        <v>400000</v>
      </c>
      <c r="D37" s="37">
        <f>+D40+D38</f>
        <v>400000</v>
      </c>
      <c r="E37" s="25">
        <f>+E39+E40+E42+E43</f>
        <v>0</v>
      </c>
      <c r="F37" s="25">
        <f>+F39+F40+F42+F43</f>
        <v>0</v>
      </c>
      <c r="G37" s="54"/>
      <c r="H37" s="54"/>
      <c r="I37" s="54"/>
      <c r="K37" s="21"/>
    </row>
    <row r="38" spans="1:11" s="14" customFormat="1" ht="70.5" hidden="1" customHeight="1" x14ac:dyDescent="0.4">
      <c r="A38" s="7">
        <v>21010300</v>
      </c>
      <c r="B38" s="8" t="s">
        <v>88</v>
      </c>
      <c r="C38" s="28">
        <f>D38</f>
        <v>0</v>
      </c>
      <c r="D38" s="29"/>
      <c r="E38" s="25"/>
      <c r="F38" s="25"/>
      <c r="G38" s="54"/>
      <c r="H38" s="54"/>
      <c r="I38" s="54"/>
      <c r="K38" s="21"/>
    </row>
    <row r="39" spans="1:11" ht="82.5" hidden="1" customHeight="1" x14ac:dyDescent="0.4">
      <c r="A39" s="7">
        <v>21010800</v>
      </c>
      <c r="B39" s="8" t="s">
        <v>34</v>
      </c>
      <c r="C39" s="26">
        <f t="shared" ref="C39:C44" si="1">D39+E39</f>
        <v>0</v>
      </c>
      <c r="D39" s="63"/>
      <c r="E39" s="28"/>
      <c r="F39" s="28"/>
      <c r="G39" s="54"/>
      <c r="H39" s="54"/>
      <c r="I39" s="54"/>
      <c r="K39" s="21"/>
    </row>
    <row r="40" spans="1:11" ht="25.2" x14ac:dyDescent="0.4">
      <c r="A40" s="6">
        <v>21080000</v>
      </c>
      <c r="B40" s="45" t="s">
        <v>35</v>
      </c>
      <c r="C40" s="46">
        <f t="shared" si="1"/>
        <v>400000</v>
      </c>
      <c r="D40" s="64">
        <f>D42+D43+D44+D41</f>
        <v>400000</v>
      </c>
      <c r="E40" s="47"/>
      <c r="F40" s="47"/>
      <c r="G40" s="54"/>
      <c r="H40" s="54"/>
      <c r="I40" s="54"/>
      <c r="K40" s="21"/>
    </row>
    <row r="41" spans="1:11" ht="25.2" x14ac:dyDescent="0.4">
      <c r="A41" s="7">
        <v>21080500</v>
      </c>
      <c r="B41" s="8" t="s">
        <v>35</v>
      </c>
      <c r="C41" s="26">
        <f t="shared" si="1"/>
        <v>100000</v>
      </c>
      <c r="D41" s="63">
        <v>100000</v>
      </c>
      <c r="E41" s="28"/>
      <c r="F41" s="28"/>
      <c r="G41" s="54"/>
      <c r="H41" s="54"/>
      <c r="I41" s="54"/>
      <c r="K41" s="21"/>
    </row>
    <row r="42" spans="1:11" ht="100.5" customHeight="1" x14ac:dyDescent="0.4">
      <c r="A42" s="7">
        <v>21080900</v>
      </c>
      <c r="B42" s="8" t="s">
        <v>36</v>
      </c>
      <c r="C42" s="26">
        <f t="shared" si="1"/>
        <v>100000</v>
      </c>
      <c r="D42" s="63">
        <v>100000</v>
      </c>
      <c r="E42" s="28"/>
      <c r="F42" s="28"/>
      <c r="G42" s="54"/>
      <c r="H42" s="54"/>
      <c r="I42" s="54"/>
      <c r="K42" s="21"/>
    </row>
    <row r="43" spans="1:11" ht="25.2" x14ac:dyDescent="0.4">
      <c r="A43" s="7">
        <v>21081100</v>
      </c>
      <c r="B43" s="8" t="s">
        <v>37</v>
      </c>
      <c r="C43" s="26">
        <f t="shared" si="1"/>
        <v>100000</v>
      </c>
      <c r="D43" s="63">
        <v>100000</v>
      </c>
      <c r="E43" s="28"/>
      <c r="F43" s="28"/>
      <c r="G43" s="54"/>
      <c r="H43" s="54"/>
      <c r="I43" s="54"/>
      <c r="K43" s="21"/>
    </row>
    <row r="44" spans="1:11" ht="118.5" customHeight="1" x14ac:dyDescent="0.4">
      <c r="A44" s="7">
        <v>21081500</v>
      </c>
      <c r="B44" s="8" t="s">
        <v>109</v>
      </c>
      <c r="C44" s="26">
        <f t="shared" si="1"/>
        <v>100000</v>
      </c>
      <c r="D44" s="63">
        <v>100000</v>
      </c>
      <c r="E44" s="28"/>
      <c r="F44" s="28"/>
      <c r="G44" s="54"/>
      <c r="H44" s="54"/>
      <c r="I44" s="54"/>
      <c r="K44" s="21"/>
    </row>
    <row r="45" spans="1:11" ht="45.6" hidden="1" x14ac:dyDescent="0.4">
      <c r="A45" s="7">
        <v>21110000</v>
      </c>
      <c r="B45" s="8" t="s">
        <v>65</v>
      </c>
      <c r="C45" s="26">
        <f>E45</f>
        <v>0</v>
      </c>
      <c r="D45" s="63"/>
      <c r="E45" s="28"/>
      <c r="F45" s="28"/>
      <c r="G45" s="54"/>
      <c r="H45" s="54"/>
      <c r="I45" s="54"/>
      <c r="K45" s="21"/>
    </row>
    <row r="46" spans="1:11" s="14" customFormat="1" ht="44.4" x14ac:dyDescent="0.4">
      <c r="A46" s="12">
        <v>22000000</v>
      </c>
      <c r="B46" s="13" t="s">
        <v>38</v>
      </c>
      <c r="C46" s="25">
        <f>C47+C48+C50</f>
        <v>469200000</v>
      </c>
      <c r="D46" s="37">
        <f>D47+D48+D50</f>
        <v>469200000</v>
      </c>
      <c r="E46" s="25">
        <f>E47+E48+E50</f>
        <v>0</v>
      </c>
      <c r="F46" s="25">
        <f>F47+F48+F50</f>
        <v>0</v>
      </c>
      <c r="G46" s="54"/>
      <c r="H46" s="54"/>
      <c r="I46" s="54"/>
      <c r="K46" s="21"/>
    </row>
    <row r="47" spans="1:11" ht="25.2" x14ac:dyDescent="0.4">
      <c r="A47" s="7">
        <v>22010000</v>
      </c>
      <c r="B47" s="8" t="s">
        <v>39</v>
      </c>
      <c r="C47" s="26">
        <f>D47+E47</f>
        <v>366000000</v>
      </c>
      <c r="D47" s="63">
        <v>366000000</v>
      </c>
      <c r="E47" s="28"/>
      <c r="F47" s="28"/>
      <c r="G47" s="54"/>
      <c r="H47" s="54"/>
      <c r="I47" s="54"/>
      <c r="K47" s="21"/>
    </row>
    <row r="48" spans="1:11" ht="46.5" customHeight="1" x14ac:dyDescent="0.4">
      <c r="A48" s="7">
        <v>22080000</v>
      </c>
      <c r="B48" s="18" t="s">
        <v>40</v>
      </c>
      <c r="C48" s="26">
        <f>C49</f>
        <v>68200000</v>
      </c>
      <c r="D48" s="39">
        <f>D49</f>
        <v>68200000</v>
      </c>
      <c r="E48" s="26">
        <f>E49</f>
        <v>0</v>
      </c>
      <c r="F48" s="26">
        <f>F49</f>
        <v>0</v>
      </c>
      <c r="G48" s="54"/>
      <c r="H48" s="54"/>
      <c r="I48" s="54"/>
      <c r="K48" s="21"/>
    </row>
    <row r="49" spans="1:11" ht="68.400000000000006" x14ac:dyDescent="0.4">
      <c r="A49" s="7">
        <v>22080400</v>
      </c>
      <c r="B49" s="8" t="s">
        <v>41</v>
      </c>
      <c r="C49" s="26">
        <f>D49+E49</f>
        <v>68200000</v>
      </c>
      <c r="D49" s="63">
        <v>68200000</v>
      </c>
      <c r="E49" s="28"/>
      <c r="F49" s="28"/>
      <c r="G49" s="54"/>
      <c r="H49" s="54"/>
      <c r="I49" s="54"/>
      <c r="K49" s="21"/>
    </row>
    <row r="50" spans="1:11" ht="25.2" x14ac:dyDescent="0.4">
      <c r="A50" s="7">
        <v>22090000</v>
      </c>
      <c r="B50" s="8" t="s">
        <v>42</v>
      </c>
      <c r="C50" s="26">
        <f>D50+E50</f>
        <v>35000000</v>
      </c>
      <c r="D50" s="63">
        <v>35000000</v>
      </c>
      <c r="E50" s="28"/>
      <c r="F50" s="28"/>
      <c r="G50" s="54"/>
      <c r="H50" s="54"/>
      <c r="I50" s="54"/>
      <c r="K50" s="21"/>
    </row>
    <row r="51" spans="1:11" s="14" customFormat="1" ht="25.2" x14ac:dyDescent="0.4">
      <c r="A51" s="12">
        <v>24000000</v>
      </c>
      <c r="B51" s="13" t="s">
        <v>43</v>
      </c>
      <c r="C51" s="25">
        <f>+C52+C53+C54+C55</f>
        <v>100000</v>
      </c>
      <c r="D51" s="37">
        <f>+D52+D54+D55</f>
        <v>100000</v>
      </c>
      <c r="E51" s="25">
        <f>+E52+E53+E54+E55</f>
        <v>0</v>
      </c>
      <c r="F51" s="25">
        <f>+F52+F54+F55</f>
        <v>0</v>
      </c>
      <c r="G51" s="54"/>
      <c r="H51" s="54"/>
      <c r="I51" s="54"/>
      <c r="K51" s="21"/>
    </row>
    <row r="52" spans="1:11" ht="25.2" x14ac:dyDescent="0.4">
      <c r="A52" s="7">
        <v>24060300</v>
      </c>
      <c r="B52" s="8" t="s">
        <v>35</v>
      </c>
      <c r="C52" s="26">
        <f>D52+E52</f>
        <v>100000</v>
      </c>
      <c r="D52" s="39">
        <v>100000</v>
      </c>
      <c r="E52" s="26"/>
      <c r="F52" s="26"/>
      <c r="G52" s="54"/>
      <c r="H52" s="54"/>
      <c r="I52" s="54"/>
      <c r="K52" s="21"/>
    </row>
    <row r="53" spans="1:11" ht="45.6" hidden="1" x14ac:dyDescent="0.4">
      <c r="A53" s="7">
        <v>24061600</v>
      </c>
      <c r="B53" s="8" t="s">
        <v>72</v>
      </c>
      <c r="C53" s="26">
        <f>E53</f>
        <v>0</v>
      </c>
      <c r="D53" s="39"/>
      <c r="E53" s="26"/>
      <c r="F53" s="26"/>
      <c r="G53" s="54"/>
      <c r="H53" s="54"/>
      <c r="I53" s="54"/>
      <c r="K53" s="21"/>
    </row>
    <row r="54" spans="1:11" ht="74.25" hidden="1" customHeight="1" x14ac:dyDescent="0.4">
      <c r="A54" s="7">
        <v>24062100</v>
      </c>
      <c r="B54" s="8" t="s">
        <v>44</v>
      </c>
      <c r="C54" s="26">
        <f>D54+E54</f>
        <v>0</v>
      </c>
      <c r="D54" s="39"/>
      <c r="E54" s="26"/>
      <c r="F54" s="26"/>
      <c r="G54" s="54"/>
      <c r="H54" s="54"/>
      <c r="I54" s="54"/>
      <c r="K54" s="21"/>
    </row>
    <row r="55" spans="1:11" ht="54" hidden="1" customHeight="1" x14ac:dyDescent="0.4">
      <c r="A55" s="7">
        <v>24110700</v>
      </c>
      <c r="B55" s="8" t="s">
        <v>99</v>
      </c>
      <c r="C55" s="26">
        <f>D55+E55</f>
        <v>0</v>
      </c>
      <c r="D55" s="39"/>
      <c r="E55" s="26"/>
      <c r="F55" s="26"/>
      <c r="G55" s="54"/>
      <c r="H55" s="54"/>
      <c r="I55" s="54"/>
      <c r="K55" s="21"/>
    </row>
    <row r="56" spans="1:11" s="14" customFormat="1" ht="25.2" x14ac:dyDescent="0.4">
      <c r="A56" s="12">
        <v>25000000</v>
      </c>
      <c r="B56" s="13" t="s">
        <v>45</v>
      </c>
      <c r="C56" s="25">
        <f>C57+C58</f>
        <v>1861888120</v>
      </c>
      <c r="D56" s="37">
        <f>D57+D58</f>
        <v>0</v>
      </c>
      <c r="E56" s="25">
        <f>E57+E58</f>
        <v>1861888120</v>
      </c>
      <c r="F56" s="25">
        <f>F57+F58</f>
        <v>0</v>
      </c>
      <c r="G56" s="54"/>
      <c r="H56" s="54"/>
      <c r="I56" s="54"/>
      <c r="K56" s="21"/>
    </row>
    <row r="57" spans="1:11" ht="45.6" x14ac:dyDescent="0.4">
      <c r="A57" s="7">
        <v>25010000</v>
      </c>
      <c r="B57" s="8" t="s">
        <v>46</v>
      </c>
      <c r="C57" s="26">
        <f>D57+E57</f>
        <v>1807448020</v>
      </c>
      <c r="D57" s="39"/>
      <c r="E57" s="26">
        <v>1807448020</v>
      </c>
      <c r="F57" s="26"/>
      <c r="G57" s="54"/>
      <c r="H57" s="54"/>
      <c r="I57" s="54"/>
      <c r="K57" s="21"/>
    </row>
    <row r="58" spans="1:11" ht="35.25" customHeight="1" x14ac:dyDescent="0.4">
      <c r="A58" s="7">
        <v>25020000</v>
      </c>
      <c r="B58" s="8" t="s">
        <v>47</v>
      </c>
      <c r="C58" s="26">
        <f>D58+E58</f>
        <v>54440100</v>
      </c>
      <c r="D58" s="39"/>
      <c r="E58" s="26">
        <v>54440100</v>
      </c>
      <c r="F58" s="26"/>
      <c r="G58" s="54"/>
      <c r="H58" s="54"/>
      <c r="I58" s="54"/>
      <c r="K58" s="21"/>
    </row>
    <row r="59" spans="1:11" s="16" customFormat="1" ht="25.2" x14ac:dyDescent="0.4">
      <c r="A59" s="1">
        <v>30000000</v>
      </c>
      <c r="B59" s="2" t="s">
        <v>48</v>
      </c>
      <c r="C59" s="24">
        <f>C60+C64</f>
        <v>1080100000</v>
      </c>
      <c r="D59" s="36">
        <f>D60+D64</f>
        <v>100000</v>
      </c>
      <c r="E59" s="24">
        <f>E60+E64</f>
        <v>1080000000</v>
      </c>
      <c r="F59" s="24">
        <f>F60+F64</f>
        <v>1080000000</v>
      </c>
      <c r="G59" s="54"/>
      <c r="H59" s="54"/>
      <c r="I59" s="54"/>
      <c r="K59" s="21"/>
    </row>
    <row r="60" spans="1:11" s="14" customFormat="1" ht="25.2" x14ac:dyDescent="0.4">
      <c r="A60" s="12">
        <v>31000000</v>
      </c>
      <c r="B60" s="13" t="s">
        <v>49</v>
      </c>
      <c r="C60" s="25">
        <f>C61+C63+C62</f>
        <v>80100000</v>
      </c>
      <c r="D60" s="37">
        <f>D61+D63+D62</f>
        <v>100000</v>
      </c>
      <c r="E60" s="25">
        <f>E61+E63</f>
        <v>80000000</v>
      </c>
      <c r="F60" s="25">
        <f>F61+F63</f>
        <v>80000000</v>
      </c>
      <c r="G60" s="54"/>
      <c r="H60" s="54"/>
      <c r="I60" s="54"/>
      <c r="K60" s="21"/>
    </row>
    <row r="61" spans="1:11" ht="114" x14ac:dyDescent="0.4">
      <c r="A61" s="7">
        <v>31010200</v>
      </c>
      <c r="B61" s="8" t="s">
        <v>50</v>
      </c>
      <c r="C61" s="26">
        <f>D61+E61</f>
        <v>100000</v>
      </c>
      <c r="D61" s="63">
        <v>100000</v>
      </c>
      <c r="E61" s="28"/>
      <c r="F61" s="28"/>
      <c r="G61" s="54"/>
      <c r="H61" s="61"/>
      <c r="I61" s="54"/>
      <c r="K61" s="21"/>
    </row>
    <row r="62" spans="1:11" ht="45.6" hidden="1" x14ac:dyDescent="0.4">
      <c r="A62" s="7">
        <v>31020000</v>
      </c>
      <c r="B62" s="8" t="s">
        <v>106</v>
      </c>
      <c r="C62" s="26">
        <f>D62</f>
        <v>0</v>
      </c>
      <c r="D62" s="63"/>
      <c r="E62" s="28"/>
      <c r="F62" s="28"/>
      <c r="G62" s="54"/>
      <c r="H62" s="61"/>
      <c r="I62" s="54"/>
      <c r="K62" s="21"/>
    </row>
    <row r="63" spans="1:11" ht="68.400000000000006" x14ac:dyDescent="0.4">
      <c r="A63" s="7">
        <v>31030000</v>
      </c>
      <c r="B63" s="8" t="s">
        <v>51</v>
      </c>
      <c r="C63" s="26">
        <f>D63+E63</f>
        <v>80000000</v>
      </c>
      <c r="D63" s="63"/>
      <c r="E63" s="28">
        <f>F63</f>
        <v>80000000</v>
      </c>
      <c r="F63" s="28">
        <f>80000000</f>
        <v>80000000</v>
      </c>
      <c r="G63" s="54"/>
      <c r="H63" s="54"/>
      <c r="I63" s="54"/>
      <c r="K63" s="21"/>
    </row>
    <row r="64" spans="1:11" s="14" customFormat="1" ht="25.2" x14ac:dyDescent="0.4">
      <c r="A64" s="12">
        <v>33000000</v>
      </c>
      <c r="B64" s="13" t="s">
        <v>52</v>
      </c>
      <c r="C64" s="25">
        <f>E64</f>
        <v>1000000000</v>
      </c>
      <c r="D64" s="37">
        <f>D65</f>
        <v>0</v>
      </c>
      <c r="E64" s="25">
        <f>F64</f>
        <v>1000000000</v>
      </c>
      <c r="F64" s="25">
        <v>1000000000</v>
      </c>
      <c r="G64" s="54"/>
      <c r="H64" s="54"/>
      <c r="I64" s="54"/>
      <c r="K64" s="21"/>
    </row>
    <row r="65" spans="1:12" ht="25.2" x14ac:dyDescent="0.4">
      <c r="A65" s="7">
        <v>33010000</v>
      </c>
      <c r="B65" s="8" t="s">
        <v>53</v>
      </c>
      <c r="C65" s="26">
        <f t="shared" ref="C65:C72" si="2">D65+E65</f>
        <v>1000000000</v>
      </c>
      <c r="D65" s="63"/>
      <c r="E65" s="29">
        <f>F65</f>
        <v>1000000000</v>
      </c>
      <c r="F65" s="62">
        <v>1000000000</v>
      </c>
      <c r="G65" s="54"/>
      <c r="H65" s="54"/>
      <c r="I65" s="54"/>
      <c r="K65" s="21"/>
    </row>
    <row r="66" spans="1:12" ht="25.2" x14ac:dyDescent="0.4">
      <c r="A66" s="1">
        <v>50000000</v>
      </c>
      <c r="B66" s="2" t="s">
        <v>58</v>
      </c>
      <c r="C66" s="24">
        <f t="shared" si="2"/>
        <v>211250000</v>
      </c>
      <c r="D66" s="36">
        <f>D67</f>
        <v>0</v>
      </c>
      <c r="E66" s="24">
        <f>E67</f>
        <v>211250000</v>
      </c>
      <c r="F66" s="24">
        <f>F67</f>
        <v>0</v>
      </c>
      <c r="G66" s="54"/>
      <c r="H66" s="54"/>
      <c r="I66" s="54"/>
      <c r="K66" s="21"/>
    </row>
    <row r="67" spans="1:12" ht="66.599999999999994" x14ac:dyDescent="0.4">
      <c r="A67" s="12">
        <v>50110000</v>
      </c>
      <c r="B67" s="15" t="s">
        <v>59</v>
      </c>
      <c r="C67" s="25">
        <f t="shared" si="2"/>
        <v>211250000</v>
      </c>
      <c r="D67" s="37">
        <f>D68+D69+D70+D72</f>
        <v>0</v>
      </c>
      <c r="E67" s="25">
        <f>E68+E69+E70+E72+E71+E73</f>
        <v>211250000</v>
      </c>
      <c r="F67" s="25">
        <f>F68+F69+F70+F72</f>
        <v>0</v>
      </c>
      <c r="G67" s="54"/>
      <c r="H67" s="54"/>
      <c r="I67" s="54"/>
      <c r="K67" s="21"/>
    </row>
    <row r="68" spans="1:12" ht="45.6" x14ac:dyDescent="0.4">
      <c r="A68" s="7">
        <v>50110002</v>
      </c>
      <c r="B68" s="9" t="s">
        <v>60</v>
      </c>
      <c r="C68" s="26">
        <f t="shared" si="2"/>
        <v>0</v>
      </c>
      <c r="D68" s="63"/>
      <c r="E68" s="28">
        <v>0</v>
      </c>
      <c r="F68" s="28"/>
      <c r="G68" s="54"/>
      <c r="H68" s="54"/>
      <c r="I68" s="54"/>
      <c r="K68" s="21"/>
    </row>
    <row r="69" spans="1:12" ht="114" x14ac:dyDescent="0.4">
      <c r="A69" s="7">
        <v>50110004</v>
      </c>
      <c r="B69" s="9" t="s">
        <v>105</v>
      </c>
      <c r="C69" s="26">
        <f t="shared" si="2"/>
        <v>250000</v>
      </c>
      <c r="D69" s="63"/>
      <c r="E69" s="28">
        <v>250000</v>
      </c>
      <c r="F69" s="28"/>
      <c r="G69" s="54"/>
      <c r="H69" s="54"/>
      <c r="I69" s="54"/>
      <c r="K69" s="21"/>
    </row>
    <row r="70" spans="1:12" ht="114" x14ac:dyDescent="0.4">
      <c r="A70" s="7">
        <v>50110005</v>
      </c>
      <c r="B70" s="10" t="s">
        <v>61</v>
      </c>
      <c r="C70" s="26">
        <f t="shared" si="2"/>
        <v>0</v>
      </c>
      <c r="D70" s="63"/>
      <c r="E70" s="28">
        <v>0</v>
      </c>
      <c r="F70" s="28"/>
      <c r="G70" s="54"/>
      <c r="H70" s="54"/>
      <c r="I70" s="54"/>
      <c r="K70" s="21"/>
    </row>
    <row r="71" spans="1:12" ht="38.25" customHeight="1" x14ac:dyDescent="0.4">
      <c r="A71" s="7">
        <v>50110007</v>
      </c>
      <c r="B71" s="10" t="s">
        <v>76</v>
      </c>
      <c r="C71" s="26">
        <f t="shared" si="2"/>
        <v>200000000</v>
      </c>
      <c r="D71" s="63"/>
      <c r="E71" s="28">
        <v>200000000</v>
      </c>
      <c r="F71" s="28"/>
      <c r="G71" s="54"/>
      <c r="H71" s="54"/>
      <c r="I71" s="54"/>
      <c r="K71" s="21"/>
    </row>
    <row r="72" spans="1:12" ht="45.6" x14ac:dyDescent="0.4">
      <c r="A72" s="7">
        <v>50110009</v>
      </c>
      <c r="B72" s="10" t="s">
        <v>62</v>
      </c>
      <c r="C72" s="26">
        <f t="shared" si="2"/>
        <v>10000000</v>
      </c>
      <c r="D72" s="63"/>
      <c r="E72" s="28">
        <v>10000000</v>
      </c>
      <c r="F72" s="28"/>
      <c r="G72" s="54"/>
      <c r="H72" s="54"/>
      <c r="I72" s="54"/>
      <c r="K72" s="21"/>
    </row>
    <row r="73" spans="1:12" ht="91.2" x14ac:dyDescent="0.4">
      <c r="A73" s="7">
        <v>50110006</v>
      </c>
      <c r="B73" s="10" t="s">
        <v>100</v>
      </c>
      <c r="C73" s="26">
        <v>1000000</v>
      </c>
      <c r="D73" s="63"/>
      <c r="E73" s="28">
        <v>1000000</v>
      </c>
      <c r="F73" s="28"/>
      <c r="G73" s="54"/>
      <c r="H73" s="54"/>
      <c r="I73" s="54"/>
      <c r="K73" s="21"/>
    </row>
    <row r="74" spans="1:12" ht="49.2" x14ac:dyDescent="0.4">
      <c r="A74" s="7"/>
      <c r="B74" s="3" t="s">
        <v>73</v>
      </c>
      <c r="C74" s="24">
        <f>C7+C36+C59+C66</f>
        <v>59305708520</v>
      </c>
      <c r="D74" s="36">
        <f>D7+D36+D59+D66</f>
        <v>56117570400</v>
      </c>
      <c r="E74" s="24">
        <f>E7+E36+E59+E66</f>
        <v>3188138120</v>
      </c>
      <c r="F74" s="24">
        <f>F7+F36+F59+F66</f>
        <v>1080000000</v>
      </c>
      <c r="G74" s="54"/>
      <c r="H74" s="54"/>
      <c r="I74" s="54"/>
      <c r="K74" s="21"/>
      <c r="L74" s="33"/>
    </row>
    <row r="75" spans="1:12" s="16" customFormat="1" ht="25.2" x14ac:dyDescent="0.4">
      <c r="A75" s="1">
        <v>40000000</v>
      </c>
      <c r="B75" s="2" t="s">
        <v>54</v>
      </c>
      <c r="C75" s="24">
        <f>D75+E75</f>
        <v>7040528300</v>
      </c>
      <c r="D75" s="65">
        <f>D76+D100</f>
        <v>5438229100</v>
      </c>
      <c r="E75" s="30">
        <f>E76+E100</f>
        <v>1602299200</v>
      </c>
      <c r="F75" s="30">
        <f>F76+F100</f>
        <v>0</v>
      </c>
      <c r="G75" s="54"/>
      <c r="H75" s="54"/>
      <c r="I75" s="54"/>
      <c r="K75" s="21"/>
    </row>
    <row r="76" spans="1:12" s="14" customFormat="1" ht="25.2" x14ac:dyDescent="0.4">
      <c r="A76" s="12">
        <v>41000000</v>
      </c>
      <c r="B76" s="13" t="s">
        <v>55</v>
      </c>
      <c r="C76" s="25">
        <f>D76+E76</f>
        <v>7040528300</v>
      </c>
      <c r="D76" s="66">
        <f>D79+D77</f>
        <v>5438229100</v>
      </c>
      <c r="E76" s="31">
        <f>E79+E77</f>
        <v>1602299200</v>
      </c>
      <c r="F76" s="31">
        <f>F79</f>
        <v>0</v>
      </c>
      <c r="G76" s="54"/>
      <c r="H76" s="54"/>
      <c r="I76" s="54"/>
      <c r="K76" s="21"/>
    </row>
    <row r="77" spans="1:12" s="14" customFormat="1" ht="25.2" x14ac:dyDescent="0.4">
      <c r="A77" s="12">
        <v>41020000</v>
      </c>
      <c r="B77" s="13" t="s">
        <v>70</v>
      </c>
      <c r="C77" s="25">
        <f>D77</f>
        <v>69570300</v>
      </c>
      <c r="D77" s="66">
        <f>D78</f>
        <v>69570300</v>
      </c>
      <c r="E77" s="31"/>
      <c r="F77" s="31"/>
      <c r="G77" s="54"/>
      <c r="H77" s="54"/>
      <c r="I77" s="54"/>
      <c r="K77" s="21"/>
    </row>
    <row r="78" spans="1:12" s="14" customFormat="1" ht="98.25" customHeight="1" x14ac:dyDescent="0.4">
      <c r="A78" s="7">
        <v>41021000</v>
      </c>
      <c r="B78" s="8" t="s">
        <v>67</v>
      </c>
      <c r="C78" s="28">
        <f>D78</f>
        <v>69570300</v>
      </c>
      <c r="D78" s="63">
        <v>69570300</v>
      </c>
      <c r="E78" s="31"/>
      <c r="F78" s="31"/>
      <c r="G78" s="54"/>
      <c r="H78" s="54"/>
      <c r="I78" s="54"/>
      <c r="K78" s="21"/>
    </row>
    <row r="79" spans="1:12" ht="25.2" x14ac:dyDescent="0.4">
      <c r="A79" s="12">
        <v>41030000</v>
      </c>
      <c r="B79" s="13" t="s">
        <v>71</v>
      </c>
      <c r="C79" s="25">
        <f t="shared" ref="C79:C99" si="3">D79+E79</f>
        <v>6970958000</v>
      </c>
      <c r="D79" s="37">
        <f>+D80+D81+D82+D83+D84+D85+D86+D87+D88+D89+D90+D91+D92+D93+D94+D95+D96+D97+D98</f>
        <v>5368658800</v>
      </c>
      <c r="E79" s="25">
        <f>E99+E90</f>
        <v>1602299200</v>
      </c>
      <c r="F79" s="25">
        <f>F90</f>
        <v>0</v>
      </c>
      <c r="G79" s="54"/>
      <c r="H79" s="54"/>
      <c r="I79" s="54"/>
      <c r="K79" s="21"/>
    </row>
    <row r="80" spans="1:12" ht="409.5" hidden="1" customHeight="1" x14ac:dyDescent="0.4">
      <c r="A80" s="7">
        <v>41030500</v>
      </c>
      <c r="B80" s="8" t="s">
        <v>95</v>
      </c>
      <c r="C80" s="34">
        <f t="shared" si="3"/>
        <v>0</v>
      </c>
      <c r="D80" s="63"/>
      <c r="E80" s="25"/>
      <c r="F80" s="25"/>
      <c r="G80" s="54"/>
      <c r="H80" s="54"/>
      <c r="I80" s="54"/>
      <c r="K80" s="21"/>
    </row>
    <row r="81" spans="1:11" ht="79.5" hidden="1" customHeight="1" x14ac:dyDescent="0.4">
      <c r="A81" s="7">
        <v>41031200</v>
      </c>
      <c r="B81" s="8" t="s">
        <v>102</v>
      </c>
      <c r="C81" s="34">
        <f t="shared" si="3"/>
        <v>0</v>
      </c>
      <c r="D81" s="63"/>
      <c r="E81" s="25"/>
      <c r="F81" s="25"/>
      <c r="G81" s="54"/>
      <c r="H81" s="54"/>
      <c r="I81" s="54"/>
      <c r="K81" s="21"/>
    </row>
    <row r="82" spans="1:11" ht="75" hidden="1" customHeight="1" x14ac:dyDescent="0.4">
      <c r="A82" s="7">
        <v>41032700</v>
      </c>
      <c r="B82" s="8" t="s">
        <v>98</v>
      </c>
      <c r="C82" s="34">
        <f t="shared" si="3"/>
        <v>0</v>
      </c>
      <c r="D82" s="63"/>
      <c r="E82" s="25"/>
      <c r="F82" s="25"/>
      <c r="G82" s="54"/>
      <c r="H82" s="54"/>
      <c r="I82" s="54"/>
      <c r="K82" s="21"/>
    </row>
    <row r="83" spans="1:11" ht="78" customHeight="1" x14ac:dyDescent="0.4">
      <c r="A83" s="7">
        <v>41033000</v>
      </c>
      <c r="B83" s="8" t="s">
        <v>83</v>
      </c>
      <c r="C83" s="34">
        <f t="shared" si="3"/>
        <v>123897200</v>
      </c>
      <c r="D83" s="63">
        <v>123897200</v>
      </c>
      <c r="E83" s="25"/>
      <c r="F83" s="25"/>
      <c r="G83" s="54"/>
      <c r="H83" s="54"/>
      <c r="I83" s="54"/>
      <c r="K83" s="21"/>
    </row>
    <row r="84" spans="1:11" ht="78" hidden="1" customHeight="1" x14ac:dyDescent="0.4">
      <c r="A84" s="7">
        <v>41033800</v>
      </c>
      <c r="B84" s="8" t="s">
        <v>85</v>
      </c>
      <c r="C84" s="34">
        <f t="shared" si="3"/>
        <v>0</v>
      </c>
      <c r="D84" s="63"/>
      <c r="E84" s="25"/>
      <c r="F84" s="25"/>
      <c r="G84" s="54"/>
      <c r="H84" s="54"/>
      <c r="I84" s="54"/>
      <c r="K84" s="21"/>
    </row>
    <row r="85" spans="1:11" ht="78" hidden="1" customHeight="1" x14ac:dyDescent="0.4">
      <c r="A85" s="7">
        <v>41033800</v>
      </c>
      <c r="B85" s="8" t="s">
        <v>85</v>
      </c>
      <c r="C85" s="34">
        <f t="shared" si="3"/>
        <v>0</v>
      </c>
      <c r="D85" s="63"/>
      <c r="E85" s="25"/>
      <c r="F85" s="25"/>
      <c r="G85" s="54"/>
      <c r="H85" s="54"/>
      <c r="I85" s="54"/>
      <c r="K85" s="21"/>
    </row>
    <row r="86" spans="1:11" ht="38.25" customHeight="1" x14ac:dyDescent="0.4">
      <c r="A86" s="7">
        <v>41033900</v>
      </c>
      <c r="B86" s="8" t="s">
        <v>56</v>
      </c>
      <c r="C86" s="26">
        <f t="shared" si="3"/>
        <v>5213673500</v>
      </c>
      <c r="D86" s="63">
        <f>5018699800+194973700</f>
        <v>5213673500</v>
      </c>
      <c r="E86" s="28"/>
      <c r="F86" s="28"/>
      <c r="G86" s="54"/>
      <c r="H86" s="54"/>
      <c r="I86" s="54"/>
      <c r="K86" s="21"/>
    </row>
    <row r="87" spans="1:11" ht="52.5" hidden="1" customHeight="1" x14ac:dyDescent="0.4">
      <c r="A87" s="7">
        <v>41034200</v>
      </c>
      <c r="B87" s="8" t="s">
        <v>57</v>
      </c>
      <c r="C87" s="26">
        <f t="shared" si="3"/>
        <v>0</v>
      </c>
      <c r="D87" s="63"/>
      <c r="E87" s="28"/>
      <c r="F87" s="28"/>
      <c r="G87" s="54"/>
      <c r="H87" s="54"/>
      <c r="I87" s="54"/>
      <c r="K87" s="21"/>
    </row>
    <row r="88" spans="1:11" ht="72.75" hidden="1" customHeight="1" x14ac:dyDescent="0.4">
      <c r="A88" s="7">
        <v>41034500</v>
      </c>
      <c r="B88" s="8" t="s">
        <v>86</v>
      </c>
      <c r="C88" s="26">
        <f t="shared" si="3"/>
        <v>0</v>
      </c>
      <c r="D88" s="63"/>
      <c r="E88" s="28"/>
      <c r="F88" s="28"/>
      <c r="G88" s="54"/>
      <c r="H88" s="54"/>
      <c r="I88" s="54"/>
      <c r="K88" s="21"/>
    </row>
    <row r="89" spans="1:11" ht="145.5" customHeight="1" x14ac:dyDescent="0.4">
      <c r="A89" s="7">
        <v>41034400</v>
      </c>
      <c r="B89" s="8" t="s">
        <v>91</v>
      </c>
      <c r="C89" s="26">
        <f t="shared" si="3"/>
        <v>917900</v>
      </c>
      <c r="D89" s="63">
        <v>917900</v>
      </c>
      <c r="E89" s="28"/>
      <c r="F89" s="28"/>
      <c r="G89" s="54"/>
      <c r="H89" s="54"/>
      <c r="I89" s="54"/>
      <c r="K89" s="21" t="s">
        <v>82</v>
      </c>
    </row>
    <row r="90" spans="1:11" ht="68.400000000000006" hidden="1" x14ac:dyDescent="0.4">
      <c r="A90" s="7">
        <v>41034500</v>
      </c>
      <c r="B90" s="8" t="s">
        <v>92</v>
      </c>
      <c r="C90" s="26">
        <f t="shared" si="3"/>
        <v>0</v>
      </c>
      <c r="D90" s="63"/>
      <c r="E90" s="28">
        <f>F90</f>
        <v>0</v>
      </c>
      <c r="F90" s="28"/>
      <c r="G90" s="54"/>
      <c r="H90" s="54"/>
      <c r="I90" s="54"/>
      <c r="K90" s="21"/>
    </row>
    <row r="91" spans="1:11" ht="79.5" customHeight="1" x14ac:dyDescent="0.4">
      <c r="A91" s="7">
        <v>41035400</v>
      </c>
      <c r="B91" s="8" t="s">
        <v>69</v>
      </c>
      <c r="C91" s="26">
        <f t="shared" si="3"/>
        <v>16891000</v>
      </c>
      <c r="D91" s="63">
        <v>16891000</v>
      </c>
      <c r="E91" s="28"/>
      <c r="F91" s="28"/>
      <c r="G91" s="54"/>
      <c r="H91" s="54"/>
      <c r="I91" s="54"/>
      <c r="K91" s="21"/>
    </row>
    <row r="92" spans="1:11" ht="94.5" customHeight="1" x14ac:dyDescent="0.4">
      <c r="A92" s="7">
        <v>41035600</v>
      </c>
      <c r="B92" s="8" t="s">
        <v>97</v>
      </c>
      <c r="C92" s="26">
        <f t="shared" si="3"/>
        <v>13279200</v>
      </c>
      <c r="D92" s="63">
        <v>13279200</v>
      </c>
      <c r="E92" s="28"/>
      <c r="F92" s="28"/>
      <c r="G92" s="54"/>
      <c r="H92" s="54"/>
      <c r="I92" s="54"/>
      <c r="K92" s="21"/>
    </row>
    <row r="93" spans="1:11" ht="110.25" hidden="1" customHeight="1" x14ac:dyDescent="0.4">
      <c r="A93" s="7">
        <v>41035900</v>
      </c>
      <c r="B93" s="8" t="s">
        <v>93</v>
      </c>
      <c r="C93" s="26">
        <f t="shared" si="3"/>
        <v>0</v>
      </c>
      <c r="D93" s="63"/>
      <c r="E93" s="28"/>
      <c r="F93" s="28"/>
      <c r="G93" s="54"/>
      <c r="H93" s="54"/>
      <c r="I93" s="54"/>
      <c r="K93" s="21"/>
    </row>
    <row r="94" spans="1:11" ht="360" hidden="1" customHeight="1" x14ac:dyDescent="0.4">
      <c r="A94" s="7">
        <v>41036100</v>
      </c>
      <c r="B94" s="8" t="s">
        <v>96</v>
      </c>
      <c r="C94" s="26">
        <f t="shared" si="3"/>
        <v>0</v>
      </c>
      <c r="D94" s="63"/>
      <c r="E94" s="28"/>
      <c r="F94" s="28"/>
      <c r="G94" s="54"/>
      <c r="H94" s="54"/>
      <c r="I94" s="54"/>
      <c r="K94" s="21"/>
    </row>
    <row r="95" spans="1:11" ht="314.25" hidden="1" customHeight="1" x14ac:dyDescent="0.4">
      <c r="A95" s="7">
        <v>41036400</v>
      </c>
      <c r="B95" s="8" t="s">
        <v>94</v>
      </c>
      <c r="C95" s="26">
        <f t="shared" si="3"/>
        <v>0</v>
      </c>
      <c r="D95" s="63"/>
      <c r="E95" s="28"/>
      <c r="F95" s="28"/>
      <c r="G95" s="54"/>
      <c r="H95" s="54"/>
      <c r="I95" s="54"/>
      <c r="K95" s="21"/>
    </row>
    <row r="96" spans="1:11" ht="81.75" hidden="1" customHeight="1" x14ac:dyDescent="0.4">
      <c r="A96" s="7">
        <v>41037000</v>
      </c>
      <c r="B96" s="8" t="s">
        <v>87</v>
      </c>
      <c r="C96" s="26">
        <f t="shared" si="3"/>
        <v>0</v>
      </c>
      <c r="D96" s="63"/>
      <c r="E96" s="28"/>
      <c r="F96" s="28"/>
      <c r="G96" s="54"/>
      <c r="H96" s="54"/>
      <c r="I96" s="54"/>
      <c r="K96" s="21"/>
    </row>
    <row r="97" spans="1:12" ht="75" hidden="1" customHeight="1" x14ac:dyDescent="0.4">
      <c r="A97" s="7">
        <v>41037200</v>
      </c>
      <c r="B97" s="8" t="s">
        <v>84</v>
      </c>
      <c r="C97" s="26">
        <f t="shared" si="3"/>
        <v>0</v>
      </c>
      <c r="D97" s="63"/>
      <c r="E97" s="28"/>
      <c r="F97" s="28"/>
      <c r="G97" s="54"/>
      <c r="H97" s="54"/>
      <c r="I97" s="54"/>
      <c r="K97" s="21"/>
    </row>
    <row r="98" spans="1:12" ht="70.5" hidden="1" customHeight="1" x14ac:dyDescent="0.4">
      <c r="A98" s="7">
        <v>41037200</v>
      </c>
      <c r="B98" s="8" t="s">
        <v>84</v>
      </c>
      <c r="C98" s="26">
        <f t="shared" si="3"/>
        <v>0</v>
      </c>
      <c r="D98" s="63"/>
      <c r="E98" s="28"/>
      <c r="F98" s="28"/>
      <c r="G98" s="54"/>
      <c r="H98" s="54"/>
      <c r="I98" s="54"/>
      <c r="K98" s="21"/>
    </row>
    <row r="99" spans="1:12" ht="127.5" customHeight="1" x14ac:dyDescent="0.4">
      <c r="A99" s="7">
        <v>41037300</v>
      </c>
      <c r="B99" s="8" t="s">
        <v>68</v>
      </c>
      <c r="C99" s="28">
        <f t="shared" si="3"/>
        <v>1602299200</v>
      </c>
      <c r="D99" s="63"/>
      <c r="E99" s="28">
        <v>1602299200</v>
      </c>
      <c r="F99" s="32"/>
      <c r="G99" s="54"/>
      <c r="H99" s="54"/>
      <c r="I99" s="54"/>
      <c r="K99" s="21"/>
    </row>
    <row r="100" spans="1:12" ht="49.5" hidden="1" customHeight="1" x14ac:dyDescent="0.4">
      <c r="A100" s="6">
        <v>42000000</v>
      </c>
      <c r="B100" s="45" t="s">
        <v>104</v>
      </c>
      <c r="C100" s="47">
        <f>D100+E100</f>
        <v>0</v>
      </c>
      <c r="D100" s="64"/>
      <c r="E100" s="47">
        <f>E101</f>
        <v>0</v>
      </c>
      <c r="F100" s="47">
        <f>E100</f>
        <v>0</v>
      </c>
      <c r="G100" s="54"/>
      <c r="H100" s="54"/>
      <c r="I100" s="54"/>
      <c r="K100" s="21"/>
    </row>
    <row r="101" spans="1:12" ht="31.5" hidden="1" customHeight="1" x14ac:dyDescent="0.4">
      <c r="A101" s="7">
        <v>42020000</v>
      </c>
      <c r="B101" s="8" t="s">
        <v>103</v>
      </c>
      <c r="C101" s="28">
        <f>E101</f>
        <v>0</v>
      </c>
      <c r="D101" s="63"/>
      <c r="E101" s="28"/>
      <c r="F101" s="28">
        <f>E101</f>
        <v>0</v>
      </c>
      <c r="G101" s="54"/>
      <c r="H101" s="54"/>
      <c r="I101" s="54"/>
      <c r="K101" s="21"/>
    </row>
    <row r="102" spans="1:12" s="17" customFormat="1" ht="25.2" x14ac:dyDescent="0.4">
      <c r="A102" s="1"/>
      <c r="B102" s="3" t="s">
        <v>74</v>
      </c>
      <c r="C102" s="24">
        <f>C74+C75</f>
        <v>66346236820</v>
      </c>
      <c r="D102" s="36">
        <f>D74+D75</f>
        <v>61555799500</v>
      </c>
      <c r="E102" s="24">
        <f>E74+E75</f>
        <v>4790437320</v>
      </c>
      <c r="F102" s="24">
        <f>F74+F75</f>
        <v>1080000000</v>
      </c>
      <c r="G102" s="54"/>
      <c r="H102" s="54"/>
      <c r="I102" s="54"/>
      <c r="K102" s="21"/>
      <c r="L102" s="21"/>
    </row>
    <row r="103" spans="1:12" s="16" customFormat="1" ht="97.2" customHeight="1" x14ac:dyDescent="0.45">
      <c r="A103" s="22" t="s">
        <v>63</v>
      </c>
      <c r="B103" s="22"/>
      <c r="C103" s="22"/>
      <c r="D103" s="40"/>
      <c r="E103" s="123" t="s">
        <v>101</v>
      </c>
      <c r="F103" s="124"/>
      <c r="G103" s="55"/>
      <c r="H103" s="55"/>
      <c r="I103" s="54"/>
      <c r="K103" s="23"/>
    </row>
    <row r="104" spans="1:12" ht="25.2" x14ac:dyDescent="0.4">
      <c r="H104" s="54"/>
      <c r="I104" s="54"/>
    </row>
    <row r="105" spans="1:12" ht="25.2" x14ac:dyDescent="0.4">
      <c r="C105" s="11">
        <f>C7+C36+C59</f>
        <v>59094458520</v>
      </c>
      <c r="D105" s="11">
        <f>D7+D36+D59+D66</f>
        <v>56117570400</v>
      </c>
      <c r="E105" s="43">
        <f>E7+E36+E59+E66</f>
        <v>3188138120</v>
      </c>
      <c r="F105" s="43">
        <f>F7+F36+F59</f>
        <v>1080000000</v>
      </c>
      <c r="G105" s="43"/>
      <c r="H105" s="54"/>
      <c r="I105" s="54"/>
    </row>
    <row r="106" spans="1:12" ht="25.2" x14ac:dyDescent="0.4">
      <c r="H106" s="54"/>
      <c r="I106" s="54"/>
    </row>
    <row r="107" spans="1:12" ht="25.2" x14ac:dyDescent="0.4">
      <c r="C107" s="11"/>
      <c r="D107" s="42"/>
      <c r="E107" s="43">
        <f>E105-E56</f>
        <v>1326250000</v>
      </c>
      <c r="H107" s="54"/>
      <c r="I107" s="54"/>
    </row>
    <row r="108" spans="1:12" x14ac:dyDescent="0.4">
      <c r="E108" s="11"/>
    </row>
    <row r="109" spans="1:12" x14ac:dyDescent="0.4">
      <c r="C109" s="44"/>
      <c r="D109" s="42"/>
      <c r="E109" s="11"/>
      <c r="F109" s="11"/>
      <c r="G109" s="11"/>
    </row>
    <row r="110" spans="1:12" x14ac:dyDescent="0.4">
      <c r="C110" s="11"/>
      <c r="D110" s="42"/>
      <c r="E110" s="11"/>
    </row>
    <row r="112" spans="1:12" s="56" customFormat="1" x14ac:dyDescent="0.4">
      <c r="A112" s="41"/>
      <c r="B112" s="41"/>
      <c r="C112" s="42"/>
      <c r="D112" s="42"/>
      <c r="E112" s="42"/>
      <c r="F112" s="42"/>
      <c r="G112" s="42"/>
    </row>
    <row r="113" spans="1:7" s="60" customFormat="1" x14ac:dyDescent="0.4">
      <c r="A113" s="57"/>
      <c r="B113" s="58" t="s">
        <v>89</v>
      </c>
      <c r="C113" s="59">
        <v>68214485382</v>
      </c>
      <c r="D113" s="67">
        <v>61866894600</v>
      </c>
      <c r="E113" s="59">
        <v>6347590782</v>
      </c>
      <c r="F113" s="59">
        <v>1187234000</v>
      </c>
      <c r="G113" s="57"/>
    </row>
    <row r="114" spans="1:7" s="60" customFormat="1" x14ac:dyDescent="0.4">
      <c r="A114" s="57"/>
      <c r="B114" s="58" t="s">
        <v>90</v>
      </c>
      <c r="C114" s="59">
        <f>C102-C113</f>
        <v>-1868248562</v>
      </c>
      <c r="D114" s="67">
        <f>D102-D113</f>
        <v>-311095100</v>
      </c>
      <c r="E114" s="59">
        <f>E102-E113</f>
        <v>-1557153462</v>
      </c>
      <c r="F114" s="59">
        <f>F102-F113</f>
        <v>-107234000</v>
      </c>
      <c r="G114" s="57"/>
    </row>
  </sheetData>
  <mergeCells count="8">
    <mergeCell ref="E103:F103"/>
    <mergeCell ref="D1:F1"/>
    <mergeCell ref="A2:F2"/>
    <mergeCell ref="A5:A6"/>
    <mergeCell ref="B5:B6"/>
    <mergeCell ref="C5:C6"/>
    <mergeCell ref="D5:D6"/>
    <mergeCell ref="E5:F5"/>
  </mergeCells>
  <printOptions horizontalCentered="1"/>
  <pageMargins left="0.31496062992125984" right="0.23622047244094491" top="0.51181102362204722" bottom="0.51181102362204722" header="0.31496062992125984" footer="0.35433070866141736"/>
  <pageSetup paperSize="9" scale="38" fitToWidth="3" fitToHeight="3" orientation="portrait" r:id="rId1"/>
  <headerFooter alignWithMargins="0">
    <oddFooter>&amp;R&amp;P</oddFooter>
  </headerFooter>
  <rowBreaks count="1" manualBreakCount="1">
    <brk id="50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14"/>
  <sheetViews>
    <sheetView view="pageBreakPreview" topLeftCell="A86" zoomScale="72" zoomScaleNormal="80" zoomScaleSheetLayoutView="72" workbookViewId="0">
      <selection activeCell="B20" sqref="B20"/>
    </sheetView>
  </sheetViews>
  <sheetFormatPr defaultColWidth="9.109375" defaultRowHeight="22.8" x14ac:dyDescent="0.4"/>
  <cols>
    <col min="1" max="1" width="23.33203125" style="4" customWidth="1"/>
    <col min="2" max="2" width="91.33203125" style="4" customWidth="1"/>
    <col min="3" max="3" width="30.5546875" style="4" customWidth="1"/>
    <col min="4" max="4" width="30.6640625" style="41" customWidth="1"/>
    <col min="5" max="5" width="25.109375" style="4" customWidth="1"/>
    <col min="6" max="6" width="25.33203125" style="4" customWidth="1"/>
    <col min="7" max="7" width="28.33203125" style="4" customWidth="1"/>
    <col min="8" max="9" width="28.6640625" style="5" customWidth="1"/>
    <col min="10" max="10" width="9.109375" style="5"/>
    <col min="11" max="11" width="30" style="5" bestFit="1" customWidth="1"/>
    <col min="12" max="12" width="24.109375" style="5" bestFit="1" customWidth="1"/>
    <col min="13" max="16384" width="9.109375" style="5"/>
  </cols>
  <sheetData>
    <row r="1" spans="1:11" ht="122.25" customHeight="1" x14ac:dyDescent="0.4">
      <c r="D1" s="125" t="s">
        <v>111</v>
      </c>
      <c r="E1" s="125"/>
      <c r="F1" s="125"/>
      <c r="G1" s="52"/>
      <c r="H1" s="54"/>
      <c r="I1" s="54"/>
    </row>
    <row r="2" spans="1:11" ht="33" customHeight="1" x14ac:dyDescent="0.4">
      <c r="A2" s="126" t="s">
        <v>107</v>
      </c>
      <c r="B2" s="126"/>
      <c r="C2" s="126"/>
      <c r="D2" s="126"/>
      <c r="E2" s="126"/>
      <c r="F2" s="126"/>
      <c r="H2" s="54"/>
      <c r="I2" s="54"/>
    </row>
    <row r="3" spans="1:11" ht="33" customHeight="1" x14ac:dyDescent="0.4">
      <c r="A3" s="48"/>
      <c r="B3" s="50">
        <v>2600000000</v>
      </c>
      <c r="C3" s="49"/>
      <c r="D3" s="49"/>
      <c r="E3" s="49"/>
      <c r="H3" s="54"/>
      <c r="I3" s="54"/>
    </row>
    <row r="4" spans="1:11" ht="34.5" customHeight="1" x14ac:dyDescent="0.4">
      <c r="B4" s="51" t="s">
        <v>79</v>
      </c>
      <c r="C4" s="19"/>
      <c r="D4" s="35"/>
      <c r="E4" s="19"/>
      <c r="F4" s="20" t="s">
        <v>75</v>
      </c>
      <c r="G4" s="20"/>
      <c r="H4" s="54"/>
      <c r="I4" s="54"/>
    </row>
    <row r="5" spans="1:11" ht="21.75" customHeight="1" x14ac:dyDescent="0.4">
      <c r="A5" s="127" t="s">
        <v>0</v>
      </c>
      <c r="B5" s="127" t="s">
        <v>1</v>
      </c>
      <c r="C5" s="127" t="s">
        <v>2</v>
      </c>
      <c r="D5" s="128" t="s">
        <v>3</v>
      </c>
      <c r="E5" s="127" t="s">
        <v>4</v>
      </c>
      <c r="F5" s="127"/>
      <c r="G5" s="53"/>
      <c r="H5" s="54"/>
      <c r="I5" s="54"/>
    </row>
    <row r="6" spans="1:11" ht="43.5" customHeight="1" x14ac:dyDescent="0.4">
      <c r="A6" s="127"/>
      <c r="B6" s="127"/>
      <c r="C6" s="127"/>
      <c r="D6" s="128"/>
      <c r="E6" s="6" t="s">
        <v>2</v>
      </c>
      <c r="F6" s="6" t="s">
        <v>5</v>
      </c>
      <c r="G6" s="53" t="s">
        <v>80</v>
      </c>
      <c r="H6" s="53" t="s">
        <v>81</v>
      </c>
      <c r="I6" s="54"/>
    </row>
    <row r="7" spans="1:11" s="16" customFormat="1" ht="25.2" x14ac:dyDescent="0.4">
      <c r="A7" s="1">
        <v>10000000</v>
      </c>
      <c r="B7" s="2" t="s">
        <v>6</v>
      </c>
      <c r="C7" s="24">
        <f>C8+C11+C15+C19+C34</f>
        <v>55682770400</v>
      </c>
      <c r="D7" s="36">
        <f>D8+D11+D15+D19+D34</f>
        <v>55647770400</v>
      </c>
      <c r="E7" s="24">
        <f>E8+E11+E15+E19+E34</f>
        <v>35000000</v>
      </c>
      <c r="F7" s="24">
        <f>F8+F11+F15+F19</f>
        <v>0</v>
      </c>
      <c r="G7" s="54"/>
      <c r="H7" s="54"/>
      <c r="I7" s="54"/>
    </row>
    <row r="8" spans="1:11" s="14" customFormat="1" ht="44.4" x14ac:dyDescent="0.4">
      <c r="A8" s="12">
        <v>11000000</v>
      </c>
      <c r="B8" s="13" t="s">
        <v>7</v>
      </c>
      <c r="C8" s="68">
        <f>C9+C10</f>
        <v>34907047800</v>
      </c>
      <c r="D8" s="69">
        <f>D9+D10</f>
        <v>34907047800</v>
      </c>
      <c r="E8" s="68">
        <f>E9+E10</f>
        <v>0</v>
      </c>
      <c r="F8" s="68">
        <f>F9+F10</f>
        <v>0</v>
      </c>
      <c r="G8" s="54"/>
      <c r="H8" s="54"/>
      <c r="I8" s="54"/>
    </row>
    <row r="9" spans="1:11" ht="25.2" x14ac:dyDescent="0.4">
      <c r="A9" s="7">
        <v>11010000</v>
      </c>
      <c r="B9" s="8" t="s">
        <v>8</v>
      </c>
      <c r="C9" s="70">
        <f>D9+E9</f>
        <v>30614595500</v>
      </c>
      <c r="D9" s="71">
        <v>30614595500</v>
      </c>
      <c r="E9" s="72"/>
      <c r="F9" s="72"/>
      <c r="G9" s="54"/>
      <c r="H9" s="54"/>
      <c r="I9" s="54"/>
      <c r="K9" s="21"/>
    </row>
    <row r="10" spans="1:11" ht="25.2" x14ac:dyDescent="0.4">
      <c r="A10" s="7">
        <v>11020000</v>
      </c>
      <c r="B10" s="8" t="s">
        <v>9</v>
      </c>
      <c r="C10" s="70">
        <f>D10+E10</f>
        <v>4292452300</v>
      </c>
      <c r="D10" s="71">
        <v>4292452300</v>
      </c>
      <c r="E10" s="72"/>
      <c r="F10" s="72"/>
      <c r="G10" s="54"/>
      <c r="H10" s="54"/>
      <c r="I10" s="54"/>
      <c r="K10" s="21"/>
    </row>
    <row r="11" spans="1:11" s="14" customFormat="1" ht="44.4" x14ac:dyDescent="0.4">
      <c r="A11" s="12">
        <v>13000000</v>
      </c>
      <c r="B11" s="13" t="s">
        <v>10</v>
      </c>
      <c r="C11" s="68">
        <f>C12+C13+C14</f>
        <v>38880000</v>
      </c>
      <c r="D11" s="69">
        <f>D12+D13+D14</f>
        <v>38880000</v>
      </c>
      <c r="E11" s="68">
        <f>E12+E13+E14</f>
        <v>0</v>
      </c>
      <c r="F11" s="68">
        <f>F12+F13+F14</f>
        <v>0</v>
      </c>
      <c r="G11" s="54"/>
      <c r="H11" s="54"/>
      <c r="I11" s="54"/>
      <c r="K11" s="21"/>
    </row>
    <row r="12" spans="1:11" ht="25.2" x14ac:dyDescent="0.4">
      <c r="A12" s="7">
        <v>13020000</v>
      </c>
      <c r="B12" s="8" t="s">
        <v>11</v>
      </c>
      <c r="C12" s="70">
        <f>D12+E12</f>
        <v>32840000</v>
      </c>
      <c r="D12" s="73">
        <v>32840000</v>
      </c>
      <c r="E12" s="74"/>
      <c r="F12" s="74"/>
      <c r="G12" s="54"/>
      <c r="H12" s="54"/>
      <c r="I12" s="54"/>
      <c r="K12" s="21"/>
    </row>
    <row r="13" spans="1:11" ht="25.2" x14ac:dyDescent="0.4">
      <c r="A13" s="7">
        <v>13030000</v>
      </c>
      <c r="B13" s="8" t="s">
        <v>12</v>
      </c>
      <c r="C13" s="70">
        <f>D13+E13</f>
        <v>5940000</v>
      </c>
      <c r="D13" s="73">
        <v>5940000</v>
      </c>
      <c r="E13" s="74"/>
      <c r="F13" s="74"/>
      <c r="G13" s="54"/>
      <c r="H13" s="54"/>
      <c r="I13" s="54"/>
      <c r="K13" s="21"/>
    </row>
    <row r="14" spans="1:11" ht="25.2" x14ac:dyDescent="0.4">
      <c r="A14" s="7">
        <v>13070000</v>
      </c>
      <c r="B14" s="8" t="s">
        <v>13</v>
      </c>
      <c r="C14" s="70">
        <f>D14+E14</f>
        <v>100000</v>
      </c>
      <c r="D14" s="73">
        <v>100000</v>
      </c>
      <c r="E14" s="74"/>
      <c r="F14" s="74"/>
      <c r="G14" s="54"/>
      <c r="H14" s="54"/>
      <c r="I14" s="54"/>
      <c r="K14" s="21"/>
    </row>
    <row r="15" spans="1:11" s="14" customFormat="1" ht="25.2" x14ac:dyDescent="0.4">
      <c r="A15" s="12">
        <v>14000000</v>
      </c>
      <c r="B15" s="13" t="s">
        <v>14</v>
      </c>
      <c r="C15" s="68">
        <f>D15</f>
        <v>2632600000</v>
      </c>
      <c r="D15" s="69">
        <f>D18+D17+D16</f>
        <v>2632600000</v>
      </c>
      <c r="E15" s="68">
        <f>E18</f>
        <v>0</v>
      </c>
      <c r="F15" s="68">
        <f>F18</f>
        <v>0</v>
      </c>
      <c r="G15" s="54"/>
      <c r="H15" s="54"/>
      <c r="I15" s="54"/>
      <c r="K15" s="21"/>
    </row>
    <row r="16" spans="1:11" s="14" customFormat="1" ht="45.6" x14ac:dyDescent="0.4">
      <c r="A16" s="7">
        <v>14021900</v>
      </c>
      <c r="B16" s="8" t="s">
        <v>77</v>
      </c>
      <c r="C16" s="70">
        <f>D16</f>
        <v>180000000</v>
      </c>
      <c r="D16" s="75">
        <v>180000000</v>
      </c>
      <c r="E16" s="68"/>
      <c r="F16" s="68"/>
      <c r="G16" s="54"/>
      <c r="H16" s="54"/>
      <c r="I16" s="54"/>
      <c r="K16" s="21"/>
    </row>
    <row r="17" spans="1:11" s="14" customFormat="1" ht="45.6" x14ac:dyDescent="0.4">
      <c r="A17" s="7">
        <v>14031900</v>
      </c>
      <c r="B17" s="8" t="s">
        <v>78</v>
      </c>
      <c r="C17" s="70">
        <f>D17</f>
        <v>620000000</v>
      </c>
      <c r="D17" s="75">
        <v>620000000</v>
      </c>
      <c r="E17" s="68"/>
      <c r="F17" s="68"/>
      <c r="G17" s="54"/>
      <c r="H17" s="54"/>
      <c r="I17" s="54"/>
      <c r="K17" s="21"/>
    </row>
    <row r="18" spans="1:11" ht="57.75" customHeight="1" x14ac:dyDescent="0.4">
      <c r="A18" s="7">
        <v>14040000</v>
      </c>
      <c r="B18" s="8" t="s">
        <v>64</v>
      </c>
      <c r="C18" s="70">
        <f>D18+E18</f>
        <v>1832600000</v>
      </c>
      <c r="D18" s="73">
        <v>1832600000</v>
      </c>
      <c r="E18" s="74"/>
      <c r="F18" s="74"/>
      <c r="G18" s="54"/>
      <c r="H18" s="54"/>
      <c r="I18" s="54"/>
      <c r="K18" s="21"/>
    </row>
    <row r="19" spans="1:11" s="14" customFormat="1" ht="25.2" x14ac:dyDescent="0.4">
      <c r="A19" s="12">
        <v>18000000</v>
      </c>
      <c r="B19" s="13" t="s">
        <v>15</v>
      </c>
      <c r="C19" s="68">
        <f t="shared" ref="C19:C30" si="0">D19</f>
        <v>18069242600</v>
      </c>
      <c r="D19" s="69">
        <f>D20+D31+D32+D33</f>
        <v>18069242600</v>
      </c>
      <c r="E19" s="68">
        <f>E20+E25+E26+E27+E28+E29+E30+E31+E32+E33</f>
        <v>0</v>
      </c>
      <c r="F19" s="68">
        <f>F20+F25+F26+F27+F28+F29+F30+F31+F32+F33</f>
        <v>0</v>
      </c>
      <c r="G19" s="54"/>
      <c r="H19" s="54"/>
      <c r="I19" s="54"/>
      <c r="K19" s="21"/>
    </row>
    <row r="20" spans="1:11" ht="25.2" x14ac:dyDescent="0.4">
      <c r="A20" s="7">
        <v>18010000</v>
      </c>
      <c r="B20" s="8" t="s">
        <v>16</v>
      </c>
      <c r="C20" s="70">
        <f t="shared" si="0"/>
        <v>7199552600</v>
      </c>
      <c r="D20" s="75">
        <f>D21+D22+D23+D24+D25+D26+D27+D28+D29+D30</f>
        <v>7199552600</v>
      </c>
      <c r="E20" s="70">
        <f>E25+E26+E27+E28+E29+E30</f>
        <v>0</v>
      </c>
      <c r="F20" s="70">
        <f>F25+F26+F27+F28+F29+F30</f>
        <v>0</v>
      </c>
      <c r="G20" s="54"/>
      <c r="H20" s="54"/>
      <c r="I20" s="54"/>
      <c r="K20" s="21"/>
    </row>
    <row r="21" spans="1:11" ht="68.400000000000006" x14ac:dyDescent="0.4">
      <c r="A21" s="7">
        <v>18010100</v>
      </c>
      <c r="B21" s="8" t="s">
        <v>17</v>
      </c>
      <c r="C21" s="70">
        <f t="shared" si="0"/>
        <v>102485600</v>
      </c>
      <c r="D21" s="75">
        <v>102485600</v>
      </c>
      <c r="E21" s="70"/>
      <c r="F21" s="70"/>
      <c r="G21" s="54"/>
      <c r="H21" s="54"/>
      <c r="I21" s="54"/>
      <c r="K21" s="21"/>
    </row>
    <row r="22" spans="1:11" ht="68.400000000000006" x14ac:dyDescent="0.4">
      <c r="A22" s="7">
        <v>18010200</v>
      </c>
      <c r="B22" s="8" t="s">
        <v>18</v>
      </c>
      <c r="C22" s="70">
        <f t="shared" si="0"/>
        <v>73789700</v>
      </c>
      <c r="D22" s="75">
        <v>73789700</v>
      </c>
      <c r="E22" s="70"/>
      <c r="F22" s="70"/>
      <c r="G22" s="54"/>
      <c r="H22" s="54"/>
      <c r="I22" s="54"/>
      <c r="K22" s="21"/>
    </row>
    <row r="23" spans="1:11" ht="68.400000000000006" x14ac:dyDescent="0.4">
      <c r="A23" s="7">
        <v>18010300</v>
      </c>
      <c r="B23" s="8" t="s">
        <v>19</v>
      </c>
      <c r="C23" s="70">
        <f t="shared" si="0"/>
        <v>61491400</v>
      </c>
      <c r="D23" s="75">
        <v>61491400</v>
      </c>
      <c r="E23" s="70"/>
      <c r="F23" s="70"/>
      <c r="G23" s="54"/>
      <c r="H23" s="54"/>
      <c r="I23" s="54"/>
      <c r="K23" s="21"/>
    </row>
    <row r="24" spans="1:11" ht="68.400000000000006" x14ac:dyDescent="0.4">
      <c r="A24" s="7">
        <v>18010400</v>
      </c>
      <c r="B24" s="8" t="s">
        <v>20</v>
      </c>
      <c r="C24" s="70">
        <f t="shared" si="0"/>
        <v>1811946900</v>
      </c>
      <c r="D24" s="75">
        <v>1811946900</v>
      </c>
      <c r="E24" s="70"/>
      <c r="F24" s="70"/>
      <c r="G24" s="54"/>
      <c r="H24" s="54"/>
      <c r="I24" s="54"/>
      <c r="K24" s="21"/>
    </row>
    <row r="25" spans="1:11" ht="30" customHeight="1" x14ac:dyDescent="0.4">
      <c r="A25" s="7">
        <v>18010500</v>
      </c>
      <c r="B25" s="8" t="s">
        <v>21</v>
      </c>
      <c r="C25" s="70">
        <f t="shared" si="0"/>
        <v>2048195600</v>
      </c>
      <c r="D25" s="75">
        <v>2048195600</v>
      </c>
      <c r="E25" s="74"/>
      <c r="F25" s="74"/>
      <c r="G25" s="54"/>
      <c r="H25" s="54"/>
      <c r="I25" s="54"/>
      <c r="K25" s="21"/>
    </row>
    <row r="26" spans="1:11" ht="30" customHeight="1" x14ac:dyDescent="0.4">
      <c r="A26" s="7">
        <v>18010600</v>
      </c>
      <c r="B26" s="8" t="s">
        <v>22</v>
      </c>
      <c r="C26" s="70">
        <f t="shared" si="0"/>
        <v>3046690900</v>
      </c>
      <c r="D26" s="75">
        <v>3046690900</v>
      </c>
      <c r="E26" s="74"/>
      <c r="F26" s="74"/>
      <c r="G26" s="54"/>
      <c r="H26" s="54"/>
      <c r="I26" s="54"/>
      <c r="K26" s="21"/>
    </row>
    <row r="27" spans="1:11" ht="30" customHeight="1" x14ac:dyDescent="0.4">
      <c r="A27" s="7">
        <v>18010700</v>
      </c>
      <c r="B27" s="8" t="s">
        <v>23</v>
      </c>
      <c r="C27" s="70">
        <f t="shared" si="0"/>
        <v>15361600</v>
      </c>
      <c r="D27" s="75">
        <v>15361600</v>
      </c>
      <c r="E27" s="74"/>
      <c r="F27" s="74"/>
      <c r="G27" s="54"/>
      <c r="H27" s="54"/>
      <c r="I27" s="54"/>
      <c r="K27" s="21"/>
    </row>
    <row r="28" spans="1:11" ht="30" customHeight="1" x14ac:dyDescent="0.4">
      <c r="A28" s="7">
        <v>18010900</v>
      </c>
      <c r="B28" s="8" t="s">
        <v>24</v>
      </c>
      <c r="C28" s="70">
        <f t="shared" si="0"/>
        <v>10240900</v>
      </c>
      <c r="D28" s="75">
        <v>10240900</v>
      </c>
      <c r="E28" s="74"/>
      <c r="F28" s="74"/>
      <c r="G28" s="54"/>
      <c r="H28" s="54"/>
      <c r="I28" s="54"/>
      <c r="K28" s="21"/>
    </row>
    <row r="29" spans="1:11" ht="30" customHeight="1" x14ac:dyDescent="0.4">
      <c r="A29" s="7">
        <v>18011000</v>
      </c>
      <c r="B29" s="8" t="s">
        <v>25</v>
      </c>
      <c r="C29" s="70">
        <f t="shared" si="0"/>
        <v>10067000</v>
      </c>
      <c r="D29" s="75">
        <v>10067000</v>
      </c>
      <c r="E29" s="74"/>
      <c r="F29" s="74"/>
      <c r="G29" s="54"/>
      <c r="H29" s="54"/>
      <c r="I29" s="54"/>
      <c r="K29" s="21"/>
    </row>
    <row r="30" spans="1:11" ht="30" customHeight="1" x14ac:dyDescent="0.4">
      <c r="A30" s="7">
        <v>18011100</v>
      </c>
      <c r="B30" s="8" t="s">
        <v>26</v>
      </c>
      <c r="C30" s="70">
        <f t="shared" si="0"/>
        <v>19283000</v>
      </c>
      <c r="D30" s="75">
        <v>19283000</v>
      </c>
      <c r="E30" s="74"/>
      <c r="F30" s="74"/>
      <c r="G30" s="54"/>
      <c r="H30" s="54"/>
      <c r="I30" s="54"/>
      <c r="K30" s="21"/>
    </row>
    <row r="31" spans="1:11" ht="30" customHeight="1" x14ac:dyDescent="0.4">
      <c r="A31" s="7">
        <v>18020000</v>
      </c>
      <c r="B31" s="8" t="s">
        <v>27</v>
      </c>
      <c r="C31" s="70">
        <f>D31+E31</f>
        <v>0</v>
      </c>
      <c r="D31" s="73"/>
      <c r="E31" s="74"/>
      <c r="F31" s="74"/>
      <c r="G31" s="54"/>
      <c r="H31" s="54"/>
      <c r="I31" s="54"/>
      <c r="K31" s="21"/>
    </row>
    <row r="32" spans="1:11" ht="30" customHeight="1" x14ac:dyDescent="0.4">
      <c r="A32" s="7">
        <v>18030000</v>
      </c>
      <c r="B32" s="8" t="s">
        <v>28</v>
      </c>
      <c r="C32" s="70">
        <f>D32+E32</f>
        <v>39000000</v>
      </c>
      <c r="D32" s="73">
        <v>39000000</v>
      </c>
      <c r="E32" s="74"/>
      <c r="F32" s="74"/>
      <c r="G32" s="54"/>
      <c r="H32" s="54"/>
      <c r="I32" s="54"/>
      <c r="K32" s="21"/>
    </row>
    <row r="33" spans="1:11" ht="30" customHeight="1" x14ac:dyDescent="0.4">
      <c r="A33" s="7">
        <v>18050000</v>
      </c>
      <c r="B33" s="8" t="s">
        <v>29</v>
      </c>
      <c r="C33" s="70">
        <f>D33+E33</f>
        <v>10830690000</v>
      </c>
      <c r="D33" s="73">
        <v>10830690000</v>
      </c>
      <c r="E33" s="74"/>
      <c r="F33" s="74"/>
      <c r="G33" s="54"/>
      <c r="H33" s="54"/>
      <c r="I33" s="54"/>
      <c r="K33" s="21"/>
    </row>
    <row r="34" spans="1:11" s="14" customFormat="1" ht="25.2" x14ac:dyDescent="0.4">
      <c r="A34" s="12">
        <v>19000000</v>
      </c>
      <c r="B34" s="13" t="s">
        <v>30</v>
      </c>
      <c r="C34" s="68">
        <f>C35</f>
        <v>35000000</v>
      </c>
      <c r="D34" s="69">
        <f>D35</f>
        <v>0</v>
      </c>
      <c r="E34" s="68">
        <f>E35</f>
        <v>35000000</v>
      </c>
      <c r="F34" s="68">
        <f>F35</f>
        <v>0</v>
      </c>
      <c r="G34" s="54"/>
      <c r="H34" s="54"/>
      <c r="I34" s="54"/>
      <c r="K34" s="21"/>
    </row>
    <row r="35" spans="1:11" ht="25.2" x14ac:dyDescent="0.4">
      <c r="A35" s="7">
        <v>19010000</v>
      </c>
      <c r="B35" s="8" t="s">
        <v>31</v>
      </c>
      <c r="C35" s="70">
        <f>D35+E35</f>
        <v>35000000</v>
      </c>
      <c r="D35" s="73"/>
      <c r="E35" s="74">
        <v>35000000</v>
      </c>
      <c r="F35" s="74"/>
      <c r="G35" s="54"/>
      <c r="H35" s="54"/>
      <c r="I35" s="54"/>
      <c r="K35" s="21"/>
    </row>
    <row r="36" spans="1:11" s="16" customFormat="1" ht="25.2" x14ac:dyDescent="0.4">
      <c r="A36" s="1">
        <v>20000000</v>
      </c>
      <c r="B36" s="2" t="s">
        <v>32</v>
      </c>
      <c r="C36" s="24">
        <f>C37+C46+C51+C56+C45</f>
        <v>2331588120</v>
      </c>
      <c r="D36" s="36">
        <f>D37+D46+D51</f>
        <v>469700000</v>
      </c>
      <c r="E36" s="24">
        <f>E37+E46+E51+E56+E45</f>
        <v>1861888120</v>
      </c>
      <c r="F36" s="24">
        <f>F37+F46+F51+F56</f>
        <v>0</v>
      </c>
      <c r="G36" s="54"/>
      <c r="H36" s="54"/>
      <c r="I36" s="54"/>
      <c r="K36" s="21"/>
    </row>
    <row r="37" spans="1:11" s="14" customFormat="1" ht="40.5" customHeight="1" x14ac:dyDescent="0.4">
      <c r="A37" s="12">
        <v>21000000</v>
      </c>
      <c r="B37" s="13" t="s">
        <v>33</v>
      </c>
      <c r="C37" s="68">
        <f>+C38+C39+C40</f>
        <v>400000</v>
      </c>
      <c r="D37" s="69">
        <f>+D40+D38</f>
        <v>400000</v>
      </c>
      <c r="E37" s="68">
        <f>+E39+E40+E42+E43</f>
        <v>0</v>
      </c>
      <c r="F37" s="68">
        <f>+F39+F40+F42+F43</f>
        <v>0</v>
      </c>
      <c r="G37" s="54"/>
      <c r="H37" s="54"/>
      <c r="I37" s="54"/>
      <c r="K37" s="21"/>
    </row>
    <row r="38" spans="1:11" s="14" customFormat="1" ht="70.5" hidden="1" customHeight="1" x14ac:dyDescent="0.4">
      <c r="A38" s="7">
        <v>21010300</v>
      </c>
      <c r="B38" s="8" t="s">
        <v>88</v>
      </c>
      <c r="C38" s="74">
        <f>D38</f>
        <v>0</v>
      </c>
      <c r="D38" s="76"/>
      <c r="E38" s="68"/>
      <c r="F38" s="68"/>
      <c r="G38" s="54"/>
      <c r="H38" s="54"/>
      <c r="I38" s="54"/>
      <c r="K38" s="21"/>
    </row>
    <row r="39" spans="1:11" ht="82.5" hidden="1" customHeight="1" x14ac:dyDescent="0.4">
      <c r="A39" s="7">
        <v>21010800</v>
      </c>
      <c r="B39" s="8" t="s">
        <v>34</v>
      </c>
      <c r="C39" s="70">
        <f t="shared" ref="C39:C44" si="1">D39+E39</f>
        <v>0</v>
      </c>
      <c r="D39" s="73"/>
      <c r="E39" s="74"/>
      <c r="F39" s="74"/>
      <c r="G39" s="54"/>
      <c r="H39" s="54"/>
      <c r="I39" s="54"/>
      <c r="K39" s="21"/>
    </row>
    <row r="40" spans="1:11" ht="25.2" x14ac:dyDescent="0.4">
      <c r="A40" s="6">
        <v>21080000</v>
      </c>
      <c r="B40" s="45" t="s">
        <v>35</v>
      </c>
      <c r="C40" s="24">
        <f t="shared" si="1"/>
        <v>400000</v>
      </c>
      <c r="D40" s="65">
        <f>D42+D43+D44+D41</f>
        <v>400000</v>
      </c>
      <c r="E40" s="30"/>
      <c r="F40" s="30"/>
      <c r="G40" s="54"/>
      <c r="H40" s="54"/>
      <c r="I40" s="54"/>
      <c r="K40" s="21"/>
    </row>
    <row r="41" spans="1:11" ht="25.2" x14ac:dyDescent="0.4">
      <c r="A41" s="7">
        <v>21080500</v>
      </c>
      <c r="B41" s="8" t="s">
        <v>35</v>
      </c>
      <c r="C41" s="70">
        <f t="shared" si="1"/>
        <v>100000</v>
      </c>
      <c r="D41" s="73">
        <v>100000</v>
      </c>
      <c r="E41" s="74"/>
      <c r="F41" s="74"/>
      <c r="G41" s="54"/>
      <c r="H41" s="54"/>
      <c r="I41" s="54"/>
      <c r="K41" s="21"/>
    </row>
    <row r="42" spans="1:11" ht="100.5" customHeight="1" x14ac:dyDescent="0.4">
      <c r="A42" s="7">
        <v>21080900</v>
      </c>
      <c r="B42" s="8" t="s">
        <v>36</v>
      </c>
      <c r="C42" s="70">
        <f t="shared" si="1"/>
        <v>100000</v>
      </c>
      <c r="D42" s="73">
        <v>100000</v>
      </c>
      <c r="E42" s="74"/>
      <c r="F42" s="74"/>
      <c r="G42" s="54"/>
      <c r="H42" s="54"/>
      <c r="I42" s="54"/>
      <c r="K42" s="21"/>
    </row>
    <row r="43" spans="1:11" ht="25.2" x14ac:dyDescent="0.4">
      <c r="A43" s="7">
        <v>21081100</v>
      </c>
      <c r="B43" s="8" t="s">
        <v>37</v>
      </c>
      <c r="C43" s="70">
        <f t="shared" si="1"/>
        <v>100000</v>
      </c>
      <c r="D43" s="73">
        <v>100000</v>
      </c>
      <c r="E43" s="74"/>
      <c r="F43" s="74"/>
      <c r="G43" s="54"/>
      <c r="H43" s="54"/>
      <c r="I43" s="54"/>
      <c r="K43" s="21"/>
    </row>
    <row r="44" spans="1:11" ht="118.5" customHeight="1" x14ac:dyDescent="0.4">
      <c r="A44" s="7">
        <v>21081500</v>
      </c>
      <c r="B44" s="8" t="s">
        <v>109</v>
      </c>
      <c r="C44" s="70">
        <f t="shared" si="1"/>
        <v>100000</v>
      </c>
      <c r="D44" s="73">
        <v>100000</v>
      </c>
      <c r="E44" s="74"/>
      <c r="F44" s="74"/>
      <c r="G44" s="54"/>
      <c r="H44" s="54"/>
      <c r="I44" s="54"/>
      <c r="K44" s="21"/>
    </row>
    <row r="45" spans="1:11" ht="45.6" hidden="1" x14ac:dyDescent="0.4">
      <c r="A45" s="7">
        <v>21110000</v>
      </c>
      <c r="B45" s="8" t="s">
        <v>65</v>
      </c>
      <c r="C45" s="70">
        <f>E45</f>
        <v>0</v>
      </c>
      <c r="D45" s="73"/>
      <c r="E45" s="74"/>
      <c r="F45" s="74"/>
      <c r="G45" s="54"/>
      <c r="H45" s="54"/>
      <c r="I45" s="54"/>
      <c r="K45" s="21"/>
    </row>
    <row r="46" spans="1:11" s="14" customFormat="1" ht="44.4" x14ac:dyDescent="0.4">
      <c r="A46" s="12">
        <v>22000000</v>
      </c>
      <c r="B46" s="13" t="s">
        <v>38</v>
      </c>
      <c r="C46" s="68">
        <f>C47+C48+C50</f>
        <v>469200000</v>
      </c>
      <c r="D46" s="69">
        <f>D47+D48+D50</f>
        <v>469200000</v>
      </c>
      <c r="E46" s="68">
        <f>E47+E48+E50</f>
        <v>0</v>
      </c>
      <c r="F46" s="68">
        <f>F47+F48+F50</f>
        <v>0</v>
      </c>
      <c r="G46" s="54"/>
      <c r="H46" s="54"/>
      <c r="I46" s="54"/>
      <c r="K46" s="21"/>
    </row>
    <row r="47" spans="1:11" ht="25.2" x14ac:dyDescent="0.4">
      <c r="A47" s="7">
        <v>22010000</v>
      </c>
      <c r="B47" s="8" t="s">
        <v>39</v>
      </c>
      <c r="C47" s="70">
        <f>D47+E47</f>
        <v>366000000</v>
      </c>
      <c r="D47" s="73">
        <v>366000000</v>
      </c>
      <c r="E47" s="74"/>
      <c r="F47" s="74"/>
      <c r="G47" s="54"/>
      <c r="H47" s="54"/>
      <c r="I47" s="54"/>
      <c r="K47" s="21"/>
    </row>
    <row r="48" spans="1:11" ht="46.5" customHeight="1" x14ac:dyDescent="0.4">
      <c r="A48" s="7">
        <v>22080000</v>
      </c>
      <c r="B48" s="18" t="s">
        <v>40</v>
      </c>
      <c r="C48" s="70">
        <f>C49</f>
        <v>68200000</v>
      </c>
      <c r="D48" s="75">
        <f>D49</f>
        <v>68200000</v>
      </c>
      <c r="E48" s="70">
        <f>E49</f>
        <v>0</v>
      </c>
      <c r="F48" s="70">
        <f>F49</f>
        <v>0</v>
      </c>
      <c r="G48" s="54"/>
      <c r="H48" s="54"/>
      <c r="I48" s="54"/>
      <c r="K48" s="21"/>
    </row>
    <row r="49" spans="1:11" ht="68.400000000000006" x14ac:dyDescent="0.4">
      <c r="A49" s="7">
        <v>22080400</v>
      </c>
      <c r="B49" s="8" t="s">
        <v>41</v>
      </c>
      <c r="C49" s="70">
        <f>D49+E49</f>
        <v>68200000</v>
      </c>
      <c r="D49" s="73">
        <v>68200000</v>
      </c>
      <c r="E49" s="74"/>
      <c r="F49" s="74"/>
      <c r="G49" s="54"/>
      <c r="H49" s="54"/>
      <c r="I49" s="54"/>
      <c r="K49" s="21"/>
    </row>
    <row r="50" spans="1:11" ht="25.2" x14ac:dyDescent="0.4">
      <c r="A50" s="7">
        <v>22090000</v>
      </c>
      <c r="B50" s="8" t="s">
        <v>42</v>
      </c>
      <c r="C50" s="70">
        <f>D50+E50</f>
        <v>35000000</v>
      </c>
      <c r="D50" s="73">
        <v>35000000</v>
      </c>
      <c r="E50" s="74"/>
      <c r="F50" s="74"/>
      <c r="G50" s="54"/>
      <c r="H50" s="54"/>
      <c r="I50" s="54"/>
      <c r="K50" s="21"/>
    </row>
    <row r="51" spans="1:11" s="14" customFormat="1" ht="25.2" x14ac:dyDescent="0.4">
      <c r="A51" s="12">
        <v>24000000</v>
      </c>
      <c r="B51" s="13" t="s">
        <v>43</v>
      </c>
      <c r="C51" s="68">
        <f>+C52+C53+C54+C55</f>
        <v>100000</v>
      </c>
      <c r="D51" s="69">
        <f>+D52+D54+D55</f>
        <v>100000</v>
      </c>
      <c r="E51" s="68">
        <f>+E52+E53+E54+E55</f>
        <v>0</v>
      </c>
      <c r="F51" s="68">
        <f>+F52+F54+F55</f>
        <v>0</v>
      </c>
      <c r="G51" s="54"/>
      <c r="H51" s="54"/>
      <c r="I51" s="54"/>
      <c r="K51" s="21"/>
    </row>
    <row r="52" spans="1:11" ht="25.2" x14ac:dyDescent="0.4">
      <c r="A52" s="7">
        <v>24060300</v>
      </c>
      <c r="B52" s="8" t="s">
        <v>35</v>
      </c>
      <c r="C52" s="70">
        <f>D52+E52</f>
        <v>100000</v>
      </c>
      <c r="D52" s="75">
        <v>100000</v>
      </c>
      <c r="E52" s="70"/>
      <c r="F52" s="70"/>
      <c r="G52" s="54"/>
      <c r="H52" s="54"/>
      <c r="I52" s="54"/>
      <c r="K52" s="21"/>
    </row>
    <row r="53" spans="1:11" ht="45.6" hidden="1" x14ac:dyDescent="0.4">
      <c r="A53" s="7">
        <v>24061600</v>
      </c>
      <c r="B53" s="8" t="s">
        <v>72</v>
      </c>
      <c r="C53" s="70">
        <f>E53</f>
        <v>0</v>
      </c>
      <c r="D53" s="75"/>
      <c r="E53" s="70"/>
      <c r="F53" s="70"/>
      <c r="G53" s="54"/>
      <c r="H53" s="54"/>
      <c r="I53" s="54"/>
      <c r="K53" s="21"/>
    </row>
    <row r="54" spans="1:11" ht="74.25" hidden="1" customHeight="1" x14ac:dyDescent="0.4">
      <c r="A54" s="7">
        <v>24062100</v>
      </c>
      <c r="B54" s="8" t="s">
        <v>44</v>
      </c>
      <c r="C54" s="70">
        <f>D54+E54</f>
        <v>0</v>
      </c>
      <c r="D54" s="75"/>
      <c r="E54" s="70"/>
      <c r="F54" s="70"/>
      <c r="G54" s="54"/>
      <c r="H54" s="54"/>
      <c r="I54" s="54"/>
      <c r="K54" s="21"/>
    </row>
    <row r="55" spans="1:11" ht="54" hidden="1" customHeight="1" x14ac:dyDescent="0.4">
      <c r="A55" s="7">
        <v>24110700</v>
      </c>
      <c r="B55" s="8" t="s">
        <v>99</v>
      </c>
      <c r="C55" s="70">
        <f>D55+E55</f>
        <v>0</v>
      </c>
      <c r="D55" s="75"/>
      <c r="E55" s="70"/>
      <c r="F55" s="70"/>
      <c r="G55" s="54"/>
      <c r="H55" s="54"/>
      <c r="I55" s="54"/>
      <c r="K55" s="21"/>
    </row>
    <row r="56" spans="1:11" s="14" customFormat="1" ht="25.2" x14ac:dyDescent="0.4">
      <c r="A56" s="12">
        <v>25000000</v>
      </c>
      <c r="B56" s="13" t="s">
        <v>45</v>
      </c>
      <c r="C56" s="68">
        <f>C57+C58</f>
        <v>1861888120</v>
      </c>
      <c r="D56" s="69">
        <f>D57+D58</f>
        <v>0</v>
      </c>
      <c r="E56" s="68">
        <f>E57+E58</f>
        <v>1861888120</v>
      </c>
      <c r="F56" s="68">
        <f>F57+F58</f>
        <v>0</v>
      </c>
      <c r="G56" s="54"/>
      <c r="H56" s="54"/>
      <c r="I56" s="54"/>
      <c r="K56" s="21"/>
    </row>
    <row r="57" spans="1:11" ht="45.6" x14ac:dyDescent="0.4">
      <c r="A57" s="7">
        <v>25010000</v>
      </c>
      <c r="B57" s="8" t="s">
        <v>46</v>
      </c>
      <c r="C57" s="70">
        <f>D57+E57</f>
        <v>1807448020</v>
      </c>
      <c r="D57" s="75"/>
      <c r="E57" s="70">
        <v>1807448020</v>
      </c>
      <c r="F57" s="70"/>
      <c r="G57" s="54"/>
      <c r="H57" s="54"/>
      <c r="I57" s="54"/>
      <c r="K57" s="21"/>
    </row>
    <row r="58" spans="1:11" ht="35.25" customHeight="1" x14ac:dyDescent="0.4">
      <c r="A58" s="7">
        <v>25020000</v>
      </c>
      <c r="B58" s="8" t="s">
        <v>47</v>
      </c>
      <c r="C58" s="70">
        <f>D58+E58</f>
        <v>54440100</v>
      </c>
      <c r="D58" s="75"/>
      <c r="E58" s="70">
        <v>54440100</v>
      </c>
      <c r="F58" s="70"/>
      <c r="G58" s="54"/>
      <c r="H58" s="54"/>
      <c r="I58" s="54"/>
      <c r="K58" s="21"/>
    </row>
    <row r="59" spans="1:11" s="16" customFormat="1" ht="25.2" x14ac:dyDescent="0.4">
      <c r="A59" s="1">
        <v>30000000</v>
      </c>
      <c r="B59" s="2" t="s">
        <v>48</v>
      </c>
      <c r="C59" s="24">
        <f>C60+C64</f>
        <v>1080100000</v>
      </c>
      <c r="D59" s="36">
        <f>D60+D64</f>
        <v>100000</v>
      </c>
      <c r="E59" s="24">
        <f>E60+E64</f>
        <v>1080000000</v>
      </c>
      <c r="F59" s="24">
        <f>F60+F64</f>
        <v>1080000000</v>
      </c>
      <c r="G59" s="54"/>
      <c r="H59" s="54"/>
      <c r="I59" s="54"/>
      <c r="K59" s="21"/>
    </row>
    <row r="60" spans="1:11" s="14" customFormat="1" ht="25.2" x14ac:dyDescent="0.4">
      <c r="A60" s="12">
        <v>31000000</v>
      </c>
      <c r="B60" s="13" t="s">
        <v>49</v>
      </c>
      <c r="C60" s="68">
        <f>C61+C63+C62</f>
        <v>80100000</v>
      </c>
      <c r="D60" s="69">
        <f>D61+D63+D62</f>
        <v>100000</v>
      </c>
      <c r="E60" s="68">
        <f>E61+E63</f>
        <v>80000000</v>
      </c>
      <c r="F60" s="68">
        <f>F61+F63</f>
        <v>80000000</v>
      </c>
      <c r="G60" s="54"/>
      <c r="H60" s="54"/>
      <c r="I60" s="54"/>
      <c r="K60" s="21"/>
    </row>
    <row r="61" spans="1:11" ht="114" x14ac:dyDescent="0.4">
      <c r="A61" s="7">
        <v>31010200</v>
      </c>
      <c r="B61" s="8" t="s">
        <v>50</v>
      </c>
      <c r="C61" s="70">
        <f>D61+E61</f>
        <v>100000</v>
      </c>
      <c r="D61" s="73">
        <v>100000</v>
      </c>
      <c r="E61" s="74"/>
      <c r="F61" s="74"/>
      <c r="G61" s="54"/>
      <c r="H61" s="61"/>
      <c r="I61" s="54"/>
      <c r="K61" s="21"/>
    </row>
    <row r="62" spans="1:11" ht="45.6" hidden="1" x14ac:dyDescent="0.4">
      <c r="A62" s="7">
        <v>31020000</v>
      </c>
      <c r="B62" s="8" t="s">
        <v>106</v>
      </c>
      <c r="C62" s="70">
        <f>D62</f>
        <v>0</v>
      </c>
      <c r="D62" s="73"/>
      <c r="E62" s="74"/>
      <c r="F62" s="74"/>
      <c r="G62" s="54"/>
      <c r="H62" s="61"/>
      <c r="I62" s="54"/>
      <c r="K62" s="21"/>
    </row>
    <row r="63" spans="1:11" ht="68.400000000000006" x14ac:dyDescent="0.4">
      <c r="A63" s="7">
        <v>31030000</v>
      </c>
      <c r="B63" s="8" t="s">
        <v>51</v>
      </c>
      <c r="C63" s="70">
        <f>D63+E63</f>
        <v>80000000</v>
      </c>
      <c r="D63" s="73"/>
      <c r="E63" s="74">
        <f>F63</f>
        <v>80000000</v>
      </c>
      <c r="F63" s="74">
        <f>80000000</f>
        <v>80000000</v>
      </c>
      <c r="G63" s="54"/>
      <c r="H63" s="54"/>
      <c r="I63" s="54"/>
      <c r="K63" s="21"/>
    </row>
    <row r="64" spans="1:11" s="14" customFormat="1" ht="25.2" x14ac:dyDescent="0.4">
      <c r="A64" s="12">
        <v>33000000</v>
      </c>
      <c r="B64" s="13" t="s">
        <v>52</v>
      </c>
      <c r="C64" s="68">
        <f>E64</f>
        <v>1000000000</v>
      </c>
      <c r="D64" s="69">
        <f>D65</f>
        <v>0</v>
      </c>
      <c r="E64" s="68">
        <f>F64</f>
        <v>1000000000</v>
      </c>
      <c r="F64" s="68">
        <v>1000000000</v>
      </c>
      <c r="G64" s="54"/>
      <c r="H64" s="54"/>
      <c r="I64" s="54"/>
      <c r="K64" s="21"/>
    </row>
    <row r="65" spans="1:12" ht="25.2" x14ac:dyDescent="0.4">
      <c r="A65" s="7">
        <v>33010000</v>
      </c>
      <c r="B65" s="8" t="s">
        <v>53</v>
      </c>
      <c r="C65" s="70">
        <f t="shared" ref="C65:C72" si="2">D65+E65</f>
        <v>1000000000</v>
      </c>
      <c r="D65" s="73"/>
      <c r="E65" s="76">
        <f>F65</f>
        <v>1000000000</v>
      </c>
      <c r="F65" s="77">
        <v>1000000000</v>
      </c>
      <c r="G65" s="54"/>
      <c r="H65" s="54"/>
      <c r="I65" s="54"/>
      <c r="K65" s="21"/>
    </row>
    <row r="66" spans="1:12" ht="25.2" x14ac:dyDescent="0.4">
      <c r="A66" s="1">
        <v>50000000</v>
      </c>
      <c r="B66" s="2" t="s">
        <v>58</v>
      </c>
      <c r="C66" s="24">
        <f t="shared" si="2"/>
        <v>211250000</v>
      </c>
      <c r="D66" s="36">
        <f>D67</f>
        <v>0</v>
      </c>
      <c r="E66" s="24">
        <f>E67</f>
        <v>211250000</v>
      </c>
      <c r="F66" s="24">
        <f>F67</f>
        <v>0</v>
      </c>
      <c r="G66" s="54"/>
      <c r="H66" s="54"/>
      <c r="I66" s="54"/>
      <c r="K66" s="21"/>
    </row>
    <row r="67" spans="1:12" ht="66.599999999999994" x14ac:dyDescent="0.4">
      <c r="A67" s="12">
        <v>50110000</v>
      </c>
      <c r="B67" s="15" t="s">
        <v>59</v>
      </c>
      <c r="C67" s="68">
        <f t="shared" si="2"/>
        <v>211250000</v>
      </c>
      <c r="D67" s="69">
        <f>D68+D69+D70+D72</f>
        <v>0</v>
      </c>
      <c r="E67" s="68">
        <f>E68+E69+E70+E72+E71+E73</f>
        <v>211250000</v>
      </c>
      <c r="F67" s="68">
        <f>F68+F69+F70+F72</f>
        <v>0</v>
      </c>
      <c r="G67" s="54"/>
      <c r="H67" s="54"/>
      <c r="I67" s="54"/>
      <c r="K67" s="21"/>
    </row>
    <row r="68" spans="1:12" ht="45.6" x14ac:dyDescent="0.4">
      <c r="A68" s="7">
        <v>50110002</v>
      </c>
      <c r="B68" s="9" t="s">
        <v>60</v>
      </c>
      <c r="C68" s="70">
        <f t="shared" si="2"/>
        <v>0</v>
      </c>
      <c r="D68" s="73"/>
      <c r="E68" s="74">
        <v>0</v>
      </c>
      <c r="F68" s="74"/>
      <c r="G68" s="54"/>
      <c r="H68" s="54"/>
      <c r="I68" s="54"/>
      <c r="K68" s="21"/>
    </row>
    <row r="69" spans="1:12" ht="114" x14ac:dyDescent="0.4">
      <c r="A69" s="7">
        <v>50110004</v>
      </c>
      <c r="B69" s="9" t="s">
        <v>105</v>
      </c>
      <c r="C69" s="70">
        <f t="shared" si="2"/>
        <v>250000</v>
      </c>
      <c r="D69" s="73"/>
      <c r="E69" s="74">
        <v>250000</v>
      </c>
      <c r="F69" s="74"/>
      <c r="G69" s="54"/>
      <c r="H69" s="54"/>
      <c r="I69" s="54"/>
      <c r="K69" s="21"/>
    </row>
    <row r="70" spans="1:12" ht="114" x14ac:dyDescent="0.4">
      <c r="A70" s="7">
        <v>50110005</v>
      </c>
      <c r="B70" s="10" t="s">
        <v>61</v>
      </c>
      <c r="C70" s="70">
        <f t="shared" si="2"/>
        <v>0</v>
      </c>
      <c r="D70" s="73"/>
      <c r="E70" s="74">
        <v>0</v>
      </c>
      <c r="F70" s="74"/>
      <c r="G70" s="54"/>
      <c r="H70" s="54"/>
      <c r="I70" s="54"/>
      <c r="K70" s="21"/>
    </row>
    <row r="71" spans="1:12" ht="48.75" customHeight="1" x14ac:dyDescent="0.4">
      <c r="A71" s="7">
        <v>50110007</v>
      </c>
      <c r="B71" s="10" t="s">
        <v>76</v>
      </c>
      <c r="C71" s="70">
        <f t="shared" si="2"/>
        <v>200000000</v>
      </c>
      <c r="D71" s="73"/>
      <c r="E71" s="74">
        <v>200000000</v>
      </c>
      <c r="F71" s="74"/>
      <c r="G71" s="54"/>
      <c r="H71" s="54"/>
      <c r="I71" s="54"/>
      <c r="K71" s="21"/>
    </row>
    <row r="72" spans="1:12" ht="45.6" x14ac:dyDescent="0.4">
      <c r="A72" s="7">
        <v>50110009</v>
      </c>
      <c r="B72" s="10" t="s">
        <v>62</v>
      </c>
      <c r="C72" s="70">
        <f t="shared" si="2"/>
        <v>10000000</v>
      </c>
      <c r="D72" s="73"/>
      <c r="E72" s="74">
        <v>10000000</v>
      </c>
      <c r="F72" s="74"/>
      <c r="G72" s="54"/>
      <c r="H72" s="54"/>
      <c r="I72" s="54"/>
      <c r="K72" s="21"/>
    </row>
    <row r="73" spans="1:12" ht="91.2" x14ac:dyDescent="0.4">
      <c r="A73" s="7">
        <v>50110006</v>
      </c>
      <c r="B73" s="10" t="s">
        <v>100</v>
      </c>
      <c r="C73" s="70">
        <f>E73</f>
        <v>1000000</v>
      </c>
      <c r="D73" s="73"/>
      <c r="E73" s="74">
        <v>1000000</v>
      </c>
      <c r="F73" s="74"/>
      <c r="G73" s="54"/>
      <c r="H73" s="54"/>
      <c r="I73" s="54"/>
      <c r="K73" s="21"/>
    </row>
    <row r="74" spans="1:12" ht="49.2" x14ac:dyDescent="0.4">
      <c r="A74" s="7"/>
      <c r="B74" s="3" t="s">
        <v>73</v>
      </c>
      <c r="C74" s="24">
        <f>C7+C36+C59+C66</f>
        <v>59305708520</v>
      </c>
      <c r="D74" s="36">
        <f>D7+D36+D59+D66</f>
        <v>56117570400</v>
      </c>
      <c r="E74" s="24">
        <f>E7+E36+E59+E66</f>
        <v>3188138120</v>
      </c>
      <c r="F74" s="24">
        <f>F7+F36+F59+F66</f>
        <v>1080000000</v>
      </c>
      <c r="G74" s="54"/>
      <c r="H74" s="54"/>
      <c r="I74" s="54"/>
      <c r="K74" s="21"/>
      <c r="L74" s="33"/>
    </row>
    <row r="75" spans="1:12" s="16" customFormat="1" ht="25.2" x14ac:dyDescent="0.4">
      <c r="A75" s="1">
        <v>40000000</v>
      </c>
      <c r="B75" s="2" t="s">
        <v>54</v>
      </c>
      <c r="C75" s="24">
        <f>D75+E75</f>
        <v>7076723065</v>
      </c>
      <c r="D75" s="65">
        <f>D76+D100</f>
        <v>5455143400</v>
      </c>
      <c r="E75" s="30">
        <f>E76+E100</f>
        <v>1621579665</v>
      </c>
      <c r="F75" s="30">
        <f>F76+F100</f>
        <v>0</v>
      </c>
      <c r="G75" s="54"/>
      <c r="H75" s="54"/>
      <c r="I75" s="54"/>
      <c r="K75" s="21"/>
    </row>
    <row r="76" spans="1:12" s="14" customFormat="1" ht="25.2" x14ac:dyDescent="0.4">
      <c r="A76" s="12">
        <v>41000000</v>
      </c>
      <c r="B76" s="13" t="s">
        <v>55</v>
      </c>
      <c r="C76" s="68">
        <f>D76+E76</f>
        <v>7057442600</v>
      </c>
      <c r="D76" s="78">
        <f>D79+D77</f>
        <v>5455143400</v>
      </c>
      <c r="E76" s="79">
        <f>E79+E77</f>
        <v>1602299200</v>
      </c>
      <c r="F76" s="79">
        <f>F79</f>
        <v>0</v>
      </c>
      <c r="G76" s="54"/>
      <c r="H76" s="54"/>
      <c r="I76" s="54"/>
      <c r="K76" s="21"/>
    </row>
    <row r="77" spans="1:12" s="14" customFormat="1" ht="25.2" x14ac:dyDescent="0.4">
      <c r="A77" s="12">
        <v>41020000</v>
      </c>
      <c r="B77" s="13" t="s">
        <v>70</v>
      </c>
      <c r="C77" s="68">
        <f>D77</f>
        <v>69570300</v>
      </c>
      <c r="D77" s="78">
        <f>D78</f>
        <v>69570300</v>
      </c>
      <c r="E77" s="79"/>
      <c r="F77" s="79"/>
      <c r="G77" s="54"/>
      <c r="H77" s="54"/>
      <c r="I77" s="54"/>
      <c r="K77" s="21"/>
    </row>
    <row r="78" spans="1:12" s="14" customFormat="1" ht="98.25" customHeight="1" x14ac:dyDescent="0.4">
      <c r="A78" s="7">
        <v>41021000</v>
      </c>
      <c r="B78" s="8" t="s">
        <v>67</v>
      </c>
      <c r="C78" s="74">
        <f>D78</f>
        <v>69570300</v>
      </c>
      <c r="D78" s="73">
        <v>69570300</v>
      </c>
      <c r="E78" s="79"/>
      <c r="F78" s="79"/>
      <c r="G78" s="54"/>
      <c r="H78" s="54"/>
      <c r="I78" s="54"/>
      <c r="K78" s="21"/>
    </row>
    <row r="79" spans="1:12" ht="25.2" x14ac:dyDescent="0.4">
      <c r="A79" s="12">
        <v>41030000</v>
      </c>
      <c r="B79" s="13" t="s">
        <v>71</v>
      </c>
      <c r="C79" s="68">
        <f t="shared" ref="C79:C99" si="3">D79+E79</f>
        <v>6987872300</v>
      </c>
      <c r="D79" s="69">
        <f>+D80+D81+D82+D83+D84+D85+D86+D87+D88+D89+D90+D91+D92+D93+D94+D95+D96+D97+D98</f>
        <v>5385573100</v>
      </c>
      <c r="E79" s="68">
        <f>E99+E90</f>
        <v>1602299200</v>
      </c>
      <c r="F79" s="68">
        <f>F90</f>
        <v>0</v>
      </c>
      <c r="G79" s="54"/>
      <c r="H79" s="54"/>
      <c r="I79" s="54"/>
      <c r="K79" s="21"/>
    </row>
    <row r="80" spans="1:12" ht="409.5" hidden="1" customHeight="1" x14ac:dyDescent="0.4">
      <c r="A80" s="7">
        <v>41030500</v>
      </c>
      <c r="B80" s="8" t="s">
        <v>95</v>
      </c>
      <c r="C80" s="80">
        <f t="shared" si="3"/>
        <v>0</v>
      </c>
      <c r="D80" s="73"/>
      <c r="E80" s="68"/>
      <c r="F80" s="68"/>
      <c r="G80" s="54"/>
      <c r="H80" s="54"/>
      <c r="I80" s="54"/>
      <c r="K80" s="21"/>
    </row>
    <row r="81" spans="1:11" ht="79.5" hidden="1" customHeight="1" x14ac:dyDescent="0.4">
      <c r="A81" s="7">
        <v>41031200</v>
      </c>
      <c r="B81" s="8" t="s">
        <v>102</v>
      </c>
      <c r="C81" s="80">
        <f t="shared" si="3"/>
        <v>0</v>
      </c>
      <c r="D81" s="73"/>
      <c r="E81" s="68"/>
      <c r="F81" s="68"/>
      <c r="G81" s="54"/>
      <c r="H81" s="54"/>
      <c r="I81" s="54"/>
      <c r="K81" s="21"/>
    </row>
    <row r="82" spans="1:11" ht="75" hidden="1" customHeight="1" x14ac:dyDescent="0.4">
      <c r="A82" s="7">
        <v>41032700</v>
      </c>
      <c r="B82" s="8" t="s">
        <v>98</v>
      </c>
      <c r="C82" s="80">
        <f t="shared" si="3"/>
        <v>0</v>
      </c>
      <c r="D82" s="73"/>
      <c r="E82" s="68"/>
      <c r="F82" s="68"/>
      <c r="G82" s="54"/>
      <c r="H82" s="54"/>
      <c r="I82" s="54"/>
      <c r="K82" s="21"/>
    </row>
    <row r="83" spans="1:11" ht="78" customHeight="1" x14ac:dyDescent="0.4">
      <c r="A83" s="7">
        <v>41033000</v>
      </c>
      <c r="B83" s="8" t="s">
        <v>83</v>
      </c>
      <c r="C83" s="80">
        <f t="shared" si="3"/>
        <v>146550100</v>
      </c>
      <c r="D83" s="73">
        <f>123897200+22652900</f>
        <v>146550100</v>
      </c>
      <c r="E83" s="68"/>
      <c r="F83" s="68"/>
      <c r="G83" s="54"/>
      <c r="H83" s="54"/>
      <c r="I83" s="54"/>
      <c r="K83" s="21"/>
    </row>
    <row r="84" spans="1:11" ht="78" hidden="1" customHeight="1" x14ac:dyDescent="0.4">
      <c r="A84" s="7">
        <v>41033800</v>
      </c>
      <c r="B84" s="8" t="s">
        <v>85</v>
      </c>
      <c r="C84" s="80">
        <f t="shared" si="3"/>
        <v>0</v>
      </c>
      <c r="D84" s="73"/>
      <c r="E84" s="68"/>
      <c r="F84" s="68"/>
      <c r="G84" s="54"/>
      <c r="H84" s="54"/>
      <c r="I84" s="54"/>
      <c r="K84" s="21"/>
    </row>
    <row r="85" spans="1:11" ht="78" hidden="1" customHeight="1" x14ac:dyDescent="0.4">
      <c r="A85" s="7">
        <v>41033800</v>
      </c>
      <c r="B85" s="8" t="s">
        <v>85</v>
      </c>
      <c r="C85" s="80">
        <f t="shared" si="3"/>
        <v>0</v>
      </c>
      <c r="D85" s="73"/>
      <c r="E85" s="68"/>
      <c r="F85" s="68"/>
      <c r="G85" s="54"/>
      <c r="H85" s="54"/>
      <c r="I85" s="54"/>
      <c r="K85" s="21"/>
    </row>
    <row r="86" spans="1:11" ht="40.5" customHeight="1" x14ac:dyDescent="0.4">
      <c r="A86" s="7">
        <v>41033900</v>
      </c>
      <c r="B86" s="8" t="s">
        <v>56</v>
      </c>
      <c r="C86" s="70">
        <f t="shared" si="3"/>
        <v>5207934900</v>
      </c>
      <c r="D86" s="73">
        <f>5018699800+194973700-5738600</f>
        <v>5207934900</v>
      </c>
      <c r="E86" s="74"/>
      <c r="F86" s="74"/>
      <c r="G86" s="54"/>
      <c r="H86" s="54"/>
      <c r="I86" s="54"/>
      <c r="K86" s="21"/>
    </row>
    <row r="87" spans="1:11" ht="52.5" hidden="1" customHeight="1" x14ac:dyDescent="0.4">
      <c r="A87" s="7">
        <v>41034200</v>
      </c>
      <c r="B87" s="8" t="s">
        <v>57</v>
      </c>
      <c r="C87" s="70">
        <f t="shared" si="3"/>
        <v>0</v>
      </c>
      <c r="D87" s="73"/>
      <c r="E87" s="74"/>
      <c r="F87" s="74"/>
      <c r="G87" s="54"/>
      <c r="H87" s="54"/>
      <c r="I87" s="54"/>
      <c r="K87" s="21"/>
    </row>
    <row r="88" spans="1:11" ht="72.75" hidden="1" customHeight="1" x14ac:dyDescent="0.4">
      <c r="A88" s="7">
        <v>41034500</v>
      </c>
      <c r="B88" s="8" t="s">
        <v>86</v>
      </c>
      <c r="C88" s="70">
        <f t="shared" si="3"/>
        <v>0</v>
      </c>
      <c r="D88" s="73"/>
      <c r="E88" s="74"/>
      <c r="F88" s="74"/>
      <c r="G88" s="54"/>
      <c r="H88" s="54"/>
      <c r="I88" s="54"/>
      <c r="K88" s="21"/>
    </row>
    <row r="89" spans="1:11" ht="145.5" customHeight="1" x14ac:dyDescent="0.4">
      <c r="A89" s="7">
        <v>41034400</v>
      </c>
      <c r="B89" s="8" t="s">
        <v>91</v>
      </c>
      <c r="C89" s="70">
        <f t="shared" si="3"/>
        <v>917900</v>
      </c>
      <c r="D89" s="73">
        <v>917900</v>
      </c>
      <c r="E89" s="74"/>
      <c r="F89" s="74"/>
      <c r="G89" s="54"/>
      <c r="H89" s="54"/>
      <c r="I89" s="54"/>
      <c r="K89" s="21" t="s">
        <v>82</v>
      </c>
    </row>
    <row r="90" spans="1:11" ht="68.400000000000006" hidden="1" x14ac:dyDescent="0.4">
      <c r="A90" s="7">
        <v>41034500</v>
      </c>
      <c r="B90" s="8" t="s">
        <v>92</v>
      </c>
      <c r="C90" s="70">
        <f t="shared" si="3"/>
        <v>0</v>
      </c>
      <c r="D90" s="73"/>
      <c r="E90" s="74">
        <f>F90</f>
        <v>0</v>
      </c>
      <c r="F90" s="74"/>
      <c r="G90" s="54"/>
      <c r="H90" s="54"/>
      <c r="I90" s="54"/>
      <c r="K90" s="21"/>
    </row>
    <row r="91" spans="1:11" ht="73.5" customHeight="1" x14ac:dyDescent="0.4">
      <c r="A91" s="7">
        <v>41035400</v>
      </c>
      <c r="B91" s="8" t="s">
        <v>69</v>
      </c>
      <c r="C91" s="70">
        <f t="shared" si="3"/>
        <v>16891000</v>
      </c>
      <c r="D91" s="73">
        <v>16891000</v>
      </c>
      <c r="E91" s="74"/>
      <c r="F91" s="74"/>
      <c r="G91" s="54"/>
      <c r="H91" s="54"/>
      <c r="I91" s="54"/>
      <c r="K91" s="21"/>
    </row>
    <row r="92" spans="1:11" ht="94.5" customHeight="1" x14ac:dyDescent="0.4">
      <c r="A92" s="7">
        <v>41035600</v>
      </c>
      <c r="B92" s="8" t="s">
        <v>97</v>
      </c>
      <c r="C92" s="70">
        <f t="shared" si="3"/>
        <v>13279200</v>
      </c>
      <c r="D92" s="73">
        <v>13279200</v>
      </c>
      <c r="E92" s="74"/>
      <c r="F92" s="74"/>
      <c r="G92" s="54"/>
      <c r="H92" s="54"/>
      <c r="I92" s="54"/>
      <c r="K92" s="21"/>
    </row>
    <row r="93" spans="1:11" ht="110.25" hidden="1" customHeight="1" x14ac:dyDescent="0.4">
      <c r="A93" s="7">
        <v>41035900</v>
      </c>
      <c r="B93" s="8" t="s">
        <v>93</v>
      </c>
      <c r="C93" s="70">
        <f t="shared" si="3"/>
        <v>0</v>
      </c>
      <c r="D93" s="73"/>
      <c r="E93" s="74"/>
      <c r="F93" s="74"/>
      <c r="G93" s="54"/>
      <c r="H93" s="54"/>
      <c r="I93" s="54"/>
      <c r="K93" s="21"/>
    </row>
    <row r="94" spans="1:11" ht="360" hidden="1" customHeight="1" x14ac:dyDescent="0.4">
      <c r="A94" s="7">
        <v>41036100</v>
      </c>
      <c r="B94" s="8" t="s">
        <v>96</v>
      </c>
      <c r="C94" s="70">
        <f t="shared" si="3"/>
        <v>0</v>
      </c>
      <c r="D94" s="73"/>
      <c r="E94" s="74"/>
      <c r="F94" s="74"/>
      <c r="G94" s="54"/>
      <c r="H94" s="54"/>
      <c r="I94" s="54"/>
      <c r="K94" s="21"/>
    </row>
    <row r="95" spans="1:11" ht="314.25" hidden="1" customHeight="1" x14ac:dyDescent="0.4">
      <c r="A95" s="7">
        <v>41036400</v>
      </c>
      <c r="B95" s="8" t="s">
        <v>94</v>
      </c>
      <c r="C95" s="70">
        <f t="shared" si="3"/>
        <v>0</v>
      </c>
      <c r="D95" s="73"/>
      <c r="E95" s="74"/>
      <c r="F95" s="74"/>
      <c r="G95" s="54"/>
      <c r="H95" s="54"/>
      <c r="I95" s="54"/>
      <c r="K95" s="21"/>
    </row>
    <row r="96" spans="1:11" ht="81.75" hidden="1" customHeight="1" x14ac:dyDescent="0.4">
      <c r="A96" s="7">
        <v>41037000</v>
      </c>
      <c r="B96" s="8" t="s">
        <v>87</v>
      </c>
      <c r="C96" s="70">
        <f t="shared" si="3"/>
        <v>0</v>
      </c>
      <c r="D96" s="73"/>
      <c r="E96" s="74"/>
      <c r="F96" s="74"/>
      <c r="G96" s="54"/>
      <c r="H96" s="54"/>
      <c r="I96" s="54"/>
      <c r="K96" s="21"/>
    </row>
    <row r="97" spans="1:12" ht="75" hidden="1" customHeight="1" x14ac:dyDescent="0.4">
      <c r="A97" s="7">
        <v>41037200</v>
      </c>
      <c r="B97" s="8" t="s">
        <v>84</v>
      </c>
      <c r="C97" s="70">
        <f t="shared" si="3"/>
        <v>0</v>
      </c>
      <c r="D97" s="73"/>
      <c r="E97" s="74"/>
      <c r="F97" s="74"/>
      <c r="G97" s="54"/>
      <c r="H97" s="54"/>
      <c r="I97" s="54"/>
      <c r="K97" s="21"/>
    </row>
    <row r="98" spans="1:12" ht="70.5" hidden="1" customHeight="1" x14ac:dyDescent="0.4">
      <c r="A98" s="7">
        <v>41037200</v>
      </c>
      <c r="B98" s="8" t="s">
        <v>84</v>
      </c>
      <c r="C98" s="70">
        <f t="shared" si="3"/>
        <v>0</v>
      </c>
      <c r="D98" s="73"/>
      <c r="E98" s="74"/>
      <c r="F98" s="74"/>
      <c r="G98" s="54"/>
      <c r="H98" s="54"/>
      <c r="I98" s="54"/>
      <c r="K98" s="21"/>
    </row>
    <row r="99" spans="1:12" ht="127.5" customHeight="1" x14ac:dyDescent="0.4">
      <c r="A99" s="7">
        <v>41037300</v>
      </c>
      <c r="B99" s="8" t="s">
        <v>68</v>
      </c>
      <c r="C99" s="74">
        <f t="shared" si="3"/>
        <v>1602299200</v>
      </c>
      <c r="D99" s="73"/>
      <c r="E99" s="74">
        <v>1602299200</v>
      </c>
      <c r="F99" s="81"/>
      <c r="G99" s="54"/>
      <c r="H99" s="54"/>
      <c r="I99" s="54"/>
      <c r="K99" s="21"/>
    </row>
    <row r="100" spans="1:12" ht="49.5" customHeight="1" x14ac:dyDescent="0.4">
      <c r="A100" s="6">
        <v>42000000</v>
      </c>
      <c r="B100" s="45" t="s">
        <v>104</v>
      </c>
      <c r="C100" s="30">
        <f>D100+E100</f>
        <v>19280465</v>
      </c>
      <c r="D100" s="65"/>
      <c r="E100" s="30">
        <f>E101</f>
        <v>19280465</v>
      </c>
      <c r="F100" s="30"/>
      <c r="G100" s="54"/>
      <c r="H100" s="54"/>
      <c r="I100" s="54"/>
      <c r="K100" s="21"/>
    </row>
    <row r="101" spans="1:12" ht="31.5" customHeight="1" x14ac:dyDescent="0.4">
      <c r="A101" s="7">
        <v>42020500</v>
      </c>
      <c r="B101" s="8" t="s">
        <v>110</v>
      </c>
      <c r="C101" s="74">
        <f>E101</f>
        <v>19280465</v>
      </c>
      <c r="D101" s="73"/>
      <c r="E101" s="74">
        <v>19280465</v>
      </c>
      <c r="F101" s="74"/>
      <c r="G101" s="54"/>
      <c r="H101" s="54"/>
      <c r="I101" s="54"/>
      <c r="K101" s="21"/>
    </row>
    <row r="102" spans="1:12" s="87" customFormat="1" ht="39" customHeight="1" x14ac:dyDescent="0.5">
      <c r="A102" s="82"/>
      <c r="B102" s="83" t="s">
        <v>74</v>
      </c>
      <c r="C102" s="84">
        <f>C74+C75</f>
        <v>66382431585</v>
      </c>
      <c r="D102" s="85">
        <f>D74+D75</f>
        <v>61572713800</v>
      </c>
      <c r="E102" s="84">
        <f>E74+E75</f>
        <v>4809717785</v>
      </c>
      <c r="F102" s="84">
        <f>F74+F75</f>
        <v>1080000000</v>
      </c>
      <c r="G102" s="86"/>
      <c r="H102" s="86"/>
      <c r="I102" s="86"/>
      <c r="K102" s="88"/>
      <c r="L102" s="88"/>
    </row>
    <row r="103" spans="1:12" s="16" customFormat="1" ht="97.2" customHeight="1" x14ac:dyDescent="0.45">
      <c r="A103" s="22" t="s">
        <v>63</v>
      </c>
      <c r="B103" s="22"/>
      <c r="C103" s="22"/>
      <c r="D103" s="40"/>
      <c r="E103" s="123" t="s">
        <v>101</v>
      </c>
      <c r="F103" s="124"/>
      <c r="G103" s="55"/>
      <c r="H103" s="55"/>
      <c r="I103" s="54"/>
      <c r="K103" s="23"/>
    </row>
    <row r="104" spans="1:12" ht="25.2" x14ac:dyDescent="0.4">
      <c r="H104" s="54"/>
      <c r="I104" s="54"/>
    </row>
    <row r="105" spans="1:12" ht="25.2" x14ac:dyDescent="0.4">
      <c r="C105" s="11">
        <f>C7+C36+C59</f>
        <v>59094458520</v>
      </c>
      <c r="D105" s="11">
        <f>D7+D36+D59+D66</f>
        <v>56117570400</v>
      </c>
      <c r="E105" s="43">
        <f>E7+E36+E59+E66</f>
        <v>3188138120</v>
      </c>
      <c r="F105" s="43">
        <f>F7+F36+F59</f>
        <v>1080000000</v>
      </c>
      <c r="G105" s="43"/>
      <c r="H105" s="54"/>
      <c r="I105" s="54"/>
    </row>
    <row r="106" spans="1:12" ht="25.2" x14ac:dyDescent="0.4">
      <c r="H106" s="54"/>
      <c r="I106" s="54"/>
    </row>
    <row r="107" spans="1:12" ht="25.2" x14ac:dyDescent="0.4">
      <c r="C107" s="11"/>
      <c r="D107" s="42"/>
      <c r="E107" s="43">
        <f>E105-E56</f>
        <v>1326250000</v>
      </c>
      <c r="H107" s="54"/>
      <c r="I107" s="54"/>
    </row>
    <row r="108" spans="1:12" x14ac:dyDescent="0.4">
      <c r="E108" s="11"/>
    </row>
    <row r="109" spans="1:12" x14ac:dyDescent="0.4">
      <c r="C109" s="44"/>
      <c r="D109" s="42"/>
      <c r="E109" s="11"/>
      <c r="F109" s="11"/>
      <c r="G109" s="11"/>
    </row>
    <row r="110" spans="1:12" x14ac:dyDescent="0.4">
      <c r="C110" s="11"/>
      <c r="D110" s="42"/>
      <c r="E110" s="11"/>
    </row>
    <row r="112" spans="1:12" s="56" customFormat="1" x14ac:dyDescent="0.4">
      <c r="A112" s="41"/>
      <c r="B112" s="41"/>
      <c r="C112" s="42"/>
      <c r="D112" s="42"/>
      <c r="E112" s="42"/>
      <c r="F112" s="42"/>
      <c r="G112" s="42"/>
    </row>
    <row r="113" spans="1:7" s="60" customFormat="1" x14ac:dyDescent="0.4">
      <c r="A113" s="57"/>
      <c r="B113" s="58" t="s">
        <v>89</v>
      </c>
      <c r="C113" s="59">
        <v>68214485382</v>
      </c>
      <c r="D113" s="67">
        <v>61866894600</v>
      </c>
      <c r="E113" s="59">
        <v>6347590782</v>
      </c>
      <c r="F113" s="59">
        <v>1187234000</v>
      </c>
      <c r="G113" s="57"/>
    </row>
    <row r="114" spans="1:7" s="60" customFormat="1" x14ac:dyDescent="0.4">
      <c r="A114" s="57"/>
      <c r="B114" s="58" t="s">
        <v>90</v>
      </c>
      <c r="C114" s="59">
        <f>C102-C113</f>
        <v>-1832053797</v>
      </c>
      <c r="D114" s="67">
        <f>D102-D113</f>
        <v>-294180800</v>
      </c>
      <c r="E114" s="59">
        <f>E102-E113</f>
        <v>-1537872997</v>
      </c>
      <c r="F114" s="59">
        <f>F102-F113</f>
        <v>-107234000</v>
      </c>
      <c r="G114" s="57"/>
    </row>
  </sheetData>
  <mergeCells count="8">
    <mergeCell ref="E103:F103"/>
    <mergeCell ref="D1:F1"/>
    <mergeCell ref="A2:F2"/>
    <mergeCell ref="A5:A6"/>
    <mergeCell ref="B5:B6"/>
    <mergeCell ref="C5:C6"/>
    <mergeCell ref="D5:D6"/>
    <mergeCell ref="E5:F5"/>
  </mergeCells>
  <printOptions horizontalCentered="1"/>
  <pageMargins left="0.31496062992125984" right="0.23622047244094491" top="0.51181102362204722" bottom="0.31496062992125984" header="0.31496062992125984" footer="0.35433070866141736"/>
  <pageSetup paperSize="9" scale="39" fitToWidth="3" fitToHeight="3" orientation="portrait" r:id="rId1"/>
  <headerFooter alignWithMargins="0">
    <oddFooter>&amp;R&amp;P</oddFooter>
  </headerFooter>
  <rowBreaks count="1" manualBreakCount="1">
    <brk id="5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P61"/>
  <sheetViews>
    <sheetView showGridLines="0" tabSelected="1" view="pageBreakPreview" topLeftCell="A40" zoomScale="60" zoomScaleNormal="100" workbookViewId="0">
      <selection activeCell="A49" sqref="A49"/>
    </sheetView>
  </sheetViews>
  <sheetFormatPr defaultColWidth="9" defaultRowHeight="10.199999999999999" x14ac:dyDescent="0.2"/>
  <cols>
    <col min="1" max="1" width="7.5546875" style="92" customWidth="1"/>
    <col min="2" max="2" width="5.6640625" style="92" customWidth="1"/>
    <col min="3" max="3" width="5.88671875" style="92" customWidth="1"/>
    <col min="4" max="4" width="25.6640625" style="92" customWidth="1"/>
    <col min="5" max="7" width="10.6640625" style="92" customWidth="1"/>
    <col min="8" max="8" width="9.5546875" style="92" customWidth="1"/>
    <col min="9" max="9" width="10.5546875" style="92" customWidth="1"/>
    <col min="10" max="11" width="10.6640625" style="92" customWidth="1"/>
    <col min="12" max="12" width="10" style="92" customWidth="1"/>
    <col min="13" max="14" width="9.6640625" style="92" customWidth="1"/>
    <col min="15" max="15" width="10.6640625" style="92" customWidth="1"/>
    <col min="16" max="16" width="13.33203125" style="92" customWidth="1"/>
    <col min="17" max="16384" width="9" style="90"/>
  </cols>
  <sheetData>
    <row r="1" spans="1:16" s="89" customFormat="1" ht="11.4" x14ac:dyDescent="0.2">
      <c r="N1" s="141" t="s">
        <v>113</v>
      </c>
      <c r="O1" s="141"/>
      <c r="P1" s="141"/>
    </row>
    <row r="2" spans="1:16" s="89" customFormat="1" ht="47.25" customHeight="1" x14ac:dyDescent="0.2">
      <c r="N2" s="142" t="s">
        <v>169</v>
      </c>
      <c r="O2" s="142"/>
      <c r="P2" s="142"/>
    </row>
    <row r="3" spans="1:16" s="89" customFormat="1" x14ac:dyDescent="0.2">
      <c r="N3" s="131" t="s">
        <v>168</v>
      </c>
      <c r="O3" s="131"/>
      <c r="P3" s="131"/>
    </row>
    <row r="4" spans="1:16" s="89" customFormat="1" x14ac:dyDescent="0.2"/>
    <row r="5" spans="1:16" x14ac:dyDescent="0.2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</row>
    <row r="6" spans="1:16" s="89" customFormat="1" ht="32.25" customHeight="1" x14ac:dyDescent="0.2">
      <c r="B6" s="143" t="s">
        <v>165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</row>
    <row r="7" spans="1:16" s="89" customFormat="1" x14ac:dyDescent="0.2">
      <c r="C7" s="144">
        <v>2600000000</v>
      </c>
      <c r="D7" s="144"/>
    </row>
    <row r="8" spans="1:16" s="89" customFormat="1" ht="13.2" x14ac:dyDescent="0.2">
      <c r="B8" s="91"/>
      <c r="C8" s="145" t="s">
        <v>79</v>
      </c>
      <c r="D8" s="145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</row>
    <row r="9" spans="1:16" s="89" customFormat="1" ht="10.8" thickBot="1" x14ac:dyDescent="0.25">
      <c r="P9" s="89" t="s">
        <v>114</v>
      </c>
    </row>
    <row r="10" spans="1:16" s="92" customFormat="1" x14ac:dyDescent="0.2">
      <c r="A10" s="146" t="s">
        <v>115</v>
      </c>
      <c r="B10" s="149" t="s">
        <v>116</v>
      </c>
      <c r="C10" s="149" t="s">
        <v>117</v>
      </c>
      <c r="D10" s="152" t="s">
        <v>118</v>
      </c>
      <c r="E10" s="132" t="s">
        <v>3</v>
      </c>
      <c r="F10" s="132"/>
      <c r="G10" s="132"/>
      <c r="H10" s="132"/>
      <c r="I10" s="132"/>
      <c r="J10" s="132" t="s">
        <v>4</v>
      </c>
      <c r="K10" s="132"/>
      <c r="L10" s="132"/>
      <c r="M10" s="132"/>
      <c r="N10" s="132"/>
      <c r="O10" s="132"/>
      <c r="P10" s="133" t="s">
        <v>119</v>
      </c>
    </row>
    <row r="11" spans="1:16" s="92" customFormat="1" x14ac:dyDescent="0.2">
      <c r="A11" s="147"/>
      <c r="B11" s="150"/>
      <c r="C11" s="150"/>
      <c r="D11" s="153"/>
      <c r="E11" s="136" t="s">
        <v>112</v>
      </c>
      <c r="F11" s="129" t="s">
        <v>120</v>
      </c>
      <c r="G11" s="138" t="s">
        <v>121</v>
      </c>
      <c r="H11" s="138"/>
      <c r="I11" s="139" t="s">
        <v>122</v>
      </c>
      <c r="J11" s="136" t="s">
        <v>112</v>
      </c>
      <c r="K11" s="129" t="s">
        <v>123</v>
      </c>
      <c r="L11" s="129" t="s">
        <v>120</v>
      </c>
      <c r="M11" s="138" t="s">
        <v>121</v>
      </c>
      <c r="N11" s="138"/>
      <c r="O11" s="129" t="s">
        <v>122</v>
      </c>
      <c r="P11" s="134"/>
    </row>
    <row r="12" spans="1:16" s="92" customFormat="1" ht="69.599999999999994" customHeight="1" thickBot="1" x14ac:dyDescent="0.25">
      <c r="A12" s="148"/>
      <c r="B12" s="151"/>
      <c r="C12" s="151"/>
      <c r="D12" s="140"/>
      <c r="E12" s="137"/>
      <c r="F12" s="130"/>
      <c r="G12" s="93" t="s">
        <v>124</v>
      </c>
      <c r="H12" s="93" t="s">
        <v>125</v>
      </c>
      <c r="I12" s="140"/>
      <c r="J12" s="137"/>
      <c r="K12" s="130"/>
      <c r="L12" s="130"/>
      <c r="M12" s="93" t="s">
        <v>124</v>
      </c>
      <c r="N12" s="93" t="s">
        <v>125</v>
      </c>
      <c r="O12" s="130"/>
      <c r="P12" s="135"/>
    </row>
    <row r="13" spans="1:16" s="92" customFormat="1" x14ac:dyDescent="0.2">
      <c r="A13" s="94">
        <v>1</v>
      </c>
      <c r="B13" s="94">
        <v>2</v>
      </c>
      <c r="C13" s="94">
        <v>3</v>
      </c>
      <c r="D13" s="94">
        <v>4</v>
      </c>
      <c r="E13" s="94">
        <v>5</v>
      </c>
      <c r="F13" s="94">
        <v>6</v>
      </c>
      <c r="G13" s="94">
        <v>7</v>
      </c>
      <c r="H13" s="94">
        <v>8</v>
      </c>
      <c r="I13" s="94">
        <v>9</v>
      </c>
      <c r="J13" s="94">
        <v>10</v>
      </c>
      <c r="K13" s="94">
        <v>11</v>
      </c>
      <c r="L13" s="94">
        <v>12</v>
      </c>
      <c r="M13" s="94">
        <v>13</v>
      </c>
      <c r="N13" s="94">
        <v>14</v>
      </c>
      <c r="O13" s="94">
        <v>15</v>
      </c>
      <c r="P13" s="94">
        <v>16</v>
      </c>
    </row>
    <row r="14" spans="1:16" s="100" customFormat="1" ht="20.399999999999999" x14ac:dyDescent="0.2">
      <c r="A14" s="111">
        <v>4000000</v>
      </c>
      <c r="B14" s="95"/>
      <c r="C14" s="95"/>
      <c r="D14" s="96" t="s">
        <v>151</v>
      </c>
      <c r="E14" s="97">
        <v>1835863909</v>
      </c>
      <c r="F14" s="98">
        <v>1832707709</v>
      </c>
      <c r="G14" s="98">
        <v>1141799951</v>
      </c>
      <c r="H14" s="98">
        <v>160434865</v>
      </c>
      <c r="I14" s="113">
        <v>3156200</v>
      </c>
      <c r="J14" s="97">
        <v>605857891</v>
      </c>
      <c r="K14" s="98">
        <v>534287681</v>
      </c>
      <c r="L14" s="98">
        <v>71473810</v>
      </c>
      <c r="M14" s="98">
        <v>5686685</v>
      </c>
      <c r="N14" s="98">
        <v>2084167</v>
      </c>
      <c r="O14" s="98">
        <v>534384081</v>
      </c>
      <c r="P14" s="99">
        <v>2441721800</v>
      </c>
    </row>
    <row r="15" spans="1:16" s="100" customFormat="1" ht="20.399999999999999" x14ac:dyDescent="0.2">
      <c r="A15" s="112">
        <v>4010000</v>
      </c>
      <c r="B15" s="101"/>
      <c r="C15" s="101"/>
      <c r="D15" s="102" t="s">
        <v>151</v>
      </c>
      <c r="E15" s="103">
        <v>1835863909</v>
      </c>
      <c r="F15" s="104">
        <v>1832707709</v>
      </c>
      <c r="G15" s="104">
        <v>1141799951</v>
      </c>
      <c r="H15" s="104">
        <v>160434865</v>
      </c>
      <c r="I15" s="114">
        <v>3156200</v>
      </c>
      <c r="J15" s="103">
        <v>605857891</v>
      </c>
      <c r="K15" s="104">
        <v>534287681</v>
      </c>
      <c r="L15" s="104">
        <v>71473810</v>
      </c>
      <c r="M15" s="104">
        <v>5686685</v>
      </c>
      <c r="N15" s="104">
        <v>2084167</v>
      </c>
      <c r="O15" s="104">
        <v>534384081</v>
      </c>
      <c r="P15" s="107">
        <v>2441721800</v>
      </c>
    </row>
    <row r="16" spans="1:16" s="100" customFormat="1" ht="30.6" x14ac:dyDescent="0.2">
      <c r="A16" s="112">
        <v>4010160</v>
      </c>
      <c r="B16" s="108">
        <v>160</v>
      </c>
      <c r="C16" s="108">
        <v>111</v>
      </c>
      <c r="D16" s="102" t="s">
        <v>152</v>
      </c>
      <c r="E16" s="103">
        <v>114247613</v>
      </c>
      <c r="F16" s="104">
        <v>114247613</v>
      </c>
      <c r="G16" s="104">
        <v>83373030</v>
      </c>
      <c r="H16" s="104">
        <v>6874500</v>
      </c>
      <c r="I16" s="105"/>
      <c r="J16" s="103">
        <v>60595856</v>
      </c>
      <c r="K16" s="104">
        <v>60595856</v>
      </c>
      <c r="L16" s="106"/>
      <c r="M16" s="106"/>
      <c r="N16" s="106"/>
      <c r="O16" s="104">
        <v>60595856</v>
      </c>
      <c r="P16" s="107">
        <v>174843469</v>
      </c>
    </row>
    <row r="17" spans="1:16" s="100" customFormat="1" ht="11.4" x14ac:dyDescent="0.2">
      <c r="A17" s="112">
        <v>4011010</v>
      </c>
      <c r="B17" s="110">
        <v>1010</v>
      </c>
      <c r="C17" s="108">
        <v>910</v>
      </c>
      <c r="D17" s="102" t="s">
        <v>153</v>
      </c>
      <c r="E17" s="103">
        <v>650327999</v>
      </c>
      <c r="F17" s="104">
        <v>650327999</v>
      </c>
      <c r="G17" s="104">
        <v>394485218</v>
      </c>
      <c r="H17" s="104">
        <v>63806342</v>
      </c>
      <c r="I17" s="105"/>
      <c r="J17" s="103">
        <v>75945104</v>
      </c>
      <c r="K17" s="104">
        <v>15066421</v>
      </c>
      <c r="L17" s="104">
        <v>60878683</v>
      </c>
      <c r="M17" s="104">
        <v>195500</v>
      </c>
      <c r="N17" s="104">
        <v>215670</v>
      </c>
      <c r="O17" s="104">
        <v>15066421</v>
      </c>
      <c r="P17" s="107">
        <v>726273103</v>
      </c>
    </row>
    <row r="18" spans="1:16" s="100" customFormat="1" ht="54" customHeight="1" x14ac:dyDescent="0.2">
      <c r="A18" s="112">
        <v>4011021</v>
      </c>
      <c r="B18" s="110">
        <v>1021</v>
      </c>
      <c r="C18" s="108">
        <v>921</v>
      </c>
      <c r="D18" s="102" t="s">
        <v>128</v>
      </c>
      <c r="E18" s="103">
        <v>359114283</v>
      </c>
      <c r="F18" s="104">
        <v>359114283</v>
      </c>
      <c r="G18" s="104">
        <v>161790752</v>
      </c>
      <c r="H18" s="104">
        <v>70775862</v>
      </c>
      <c r="I18" s="105"/>
      <c r="J18" s="103">
        <v>61027802</v>
      </c>
      <c r="K18" s="104">
        <v>58220612</v>
      </c>
      <c r="L18" s="104">
        <v>2807190</v>
      </c>
      <c r="M18" s="104">
        <v>258100</v>
      </c>
      <c r="N18" s="104">
        <v>1402327</v>
      </c>
      <c r="O18" s="104">
        <v>58220612</v>
      </c>
      <c r="P18" s="107">
        <v>420142085</v>
      </c>
    </row>
    <row r="19" spans="1:16" s="100" customFormat="1" ht="67.2" customHeight="1" x14ac:dyDescent="0.2">
      <c r="A19" s="112">
        <v>4011022</v>
      </c>
      <c r="B19" s="110">
        <v>1022</v>
      </c>
      <c r="C19" s="108">
        <v>922</v>
      </c>
      <c r="D19" s="102" t="s">
        <v>154</v>
      </c>
      <c r="E19" s="103">
        <v>56875636</v>
      </c>
      <c r="F19" s="104">
        <v>56875636</v>
      </c>
      <c r="G19" s="104">
        <v>27106566</v>
      </c>
      <c r="H19" s="104">
        <v>8365562</v>
      </c>
      <c r="I19" s="105"/>
      <c r="J19" s="103">
        <v>8631900</v>
      </c>
      <c r="K19" s="104">
        <v>8203000</v>
      </c>
      <c r="L19" s="104">
        <v>428900</v>
      </c>
      <c r="M19" s="106"/>
      <c r="N19" s="104">
        <v>332200</v>
      </c>
      <c r="O19" s="104">
        <v>8203000</v>
      </c>
      <c r="P19" s="107">
        <v>65507536</v>
      </c>
    </row>
    <row r="20" spans="1:16" s="100" customFormat="1" ht="40.799999999999997" x14ac:dyDescent="0.2">
      <c r="A20" s="112">
        <v>4011031</v>
      </c>
      <c r="B20" s="110">
        <v>1031</v>
      </c>
      <c r="C20" s="108">
        <v>921</v>
      </c>
      <c r="D20" s="102" t="s">
        <v>129</v>
      </c>
      <c r="E20" s="103">
        <v>393040140</v>
      </c>
      <c r="F20" s="104">
        <v>393040140</v>
      </c>
      <c r="G20" s="104">
        <v>291598600</v>
      </c>
      <c r="H20" s="106"/>
      <c r="I20" s="105"/>
      <c r="J20" s="109"/>
      <c r="K20" s="106"/>
      <c r="L20" s="106"/>
      <c r="M20" s="106"/>
      <c r="N20" s="106"/>
      <c r="O20" s="106"/>
      <c r="P20" s="107">
        <v>393040140</v>
      </c>
    </row>
    <row r="21" spans="1:16" s="100" customFormat="1" ht="69.599999999999994" customHeight="1" x14ac:dyDescent="0.2">
      <c r="A21" s="112">
        <v>4011032</v>
      </c>
      <c r="B21" s="110">
        <v>1032</v>
      </c>
      <c r="C21" s="108">
        <v>922</v>
      </c>
      <c r="D21" s="102" t="s">
        <v>155</v>
      </c>
      <c r="E21" s="103">
        <v>30855300</v>
      </c>
      <c r="F21" s="104">
        <v>30855300</v>
      </c>
      <c r="G21" s="104">
        <v>25291300</v>
      </c>
      <c r="H21" s="106"/>
      <c r="I21" s="105"/>
      <c r="J21" s="109"/>
      <c r="K21" s="106"/>
      <c r="L21" s="106"/>
      <c r="M21" s="106"/>
      <c r="N21" s="106"/>
      <c r="O21" s="106"/>
      <c r="P21" s="107">
        <v>30855300</v>
      </c>
    </row>
    <row r="22" spans="1:16" s="100" customFormat="1" ht="51.6" customHeight="1" x14ac:dyDescent="0.2">
      <c r="A22" s="112">
        <v>4011070</v>
      </c>
      <c r="B22" s="110">
        <v>1070</v>
      </c>
      <c r="C22" s="108">
        <v>960</v>
      </c>
      <c r="D22" s="102" t="s">
        <v>130</v>
      </c>
      <c r="E22" s="103">
        <v>29667711</v>
      </c>
      <c r="F22" s="104">
        <v>29667711</v>
      </c>
      <c r="G22" s="104">
        <v>21802444</v>
      </c>
      <c r="H22" s="104">
        <v>1454007</v>
      </c>
      <c r="I22" s="105"/>
      <c r="J22" s="103">
        <v>44000</v>
      </c>
      <c r="K22" s="106"/>
      <c r="L22" s="104">
        <v>44000</v>
      </c>
      <c r="M22" s="106"/>
      <c r="N22" s="104">
        <v>30000</v>
      </c>
      <c r="O22" s="106"/>
      <c r="P22" s="107">
        <v>29711711</v>
      </c>
    </row>
    <row r="23" spans="1:16" s="100" customFormat="1" ht="27.6" customHeight="1" x14ac:dyDescent="0.2">
      <c r="A23" s="112">
        <v>4011080</v>
      </c>
      <c r="B23" s="110">
        <v>1080</v>
      </c>
      <c r="C23" s="108">
        <v>960</v>
      </c>
      <c r="D23" s="102" t="s">
        <v>138</v>
      </c>
      <c r="E23" s="103">
        <v>54528284</v>
      </c>
      <c r="F23" s="104">
        <v>54528284</v>
      </c>
      <c r="G23" s="104">
        <v>41325087</v>
      </c>
      <c r="H23" s="104">
        <v>1122878</v>
      </c>
      <c r="I23" s="105"/>
      <c r="J23" s="103">
        <v>7322933</v>
      </c>
      <c r="K23" s="104">
        <v>1214386</v>
      </c>
      <c r="L23" s="104">
        <v>6012147</v>
      </c>
      <c r="M23" s="104">
        <v>4459685</v>
      </c>
      <c r="N23" s="104">
        <v>34700</v>
      </c>
      <c r="O23" s="104">
        <v>1310786</v>
      </c>
      <c r="P23" s="107">
        <v>61851217</v>
      </c>
    </row>
    <row r="24" spans="1:16" s="100" customFormat="1" ht="29.4" customHeight="1" x14ac:dyDescent="0.2">
      <c r="A24" s="112">
        <v>4011141</v>
      </c>
      <c r="B24" s="110">
        <v>1141</v>
      </c>
      <c r="C24" s="108">
        <v>990</v>
      </c>
      <c r="D24" s="102" t="s">
        <v>131</v>
      </c>
      <c r="E24" s="103">
        <v>30232051</v>
      </c>
      <c r="F24" s="104">
        <v>30232051</v>
      </c>
      <c r="G24" s="104">
        <v>22493400</v>
      </c>
      <c r="H24" s="104">
        <v>671103</v>
      </c>
      <c r="I24" s="105"/>
      <c r="J24" s="109"/>
      <c r="K24" s="106"/>
      <c r="L24" s="106"/>
      <c r="M24" s="106"/>
      <c r="N24" s="106"/>
      <c r="O24" s="106"/>
      <c r="P24" s="107">
        <v>30232051</v>
      </c>
    </row>
    <row r="25" spans="1:16" s="100" customFormat="1" ht="30" customHeight="1" x14ac:dyDescent="0.2">
      <c r="A25" s="112">
        <v>4011142</v>
      </c>
      <c r="B25" s="110">
        <v>1142</v>
      </c>
      <c r="C25" s="108">
        <v>990</v>
      </c>
      <c r="D25" s="102" t="s">
        <v>126</v>
      </c>
      <c r="E25" s="103">
        <v>39820</v>
      </c>
      <c r="F25" s="104">
        <v>39820</v>
      </c>
      <c r="G25" s="106"/>
      <c r="H25" s="106"/>
      <c r="I25" s="105"/>
      <c r="J25" s="109"/>
      <c r="K25" s="106"/>
      <c r="L25" s="106"/>
      <c r="M25" s="106"/>
      <c r="N25" s="106"/>
      <c r="O25" s="106"/>
      <c r="P25" s="107">
        <v>39820</v>
      </c>
    </row>
    <row r="26" spans="1:16" s="100" customFormat="1" ht="38.4" customHeight="1" x14ac:dyDescent="0.2">
      <c r="A26" s="112">
        <v>4011151</v>
      </c>
      <c r="B26" s="110">
        <v>1151</v>
      </c>
      <c r="C26" s="108">
        <v>990</v>
      </c>
      <c r="D26" s="102" t="s">
        <v>156</v>
      </c>
      <c r="E26" s="103">
        <v>8112611</v>
      </c>
      <c r="F26" s="104">
        <v>8112611</v>
      </c>
      <c r="G26" s="104">
        <v>6200000</v>
      </c>
      <c r="H26" s="104">
        <v>257411</v>
      </c>
      <c r="I26" s="105"/>
      <c r="J26" s="109"/>
      <c r="K26" s="106"/>
      <c r="L26" s="106"/>
      <c r="M26" s="106"/>
      <c r="N26" s="106"/>
      <c r="O26" s="106"/>
      <c r="P26" s="107">
        <v>8112611</v>
      </c>
    </row>
    <row r="27" spans="1:16" s="100" customFormat="1" ht="42" customHeight="1" x14ac:dyDescent="0.2">
      <c r="A27" s="112">
        <v>4011152</v>
      </c>
      <c r="B27" s="110">
        <v>1152</v>
      </c>
      <c r="C27" s="108">
        <v>990</v>
      </c>
      <c r="D27" s="102" t="s">
        <v>157</v>
      </c>
      <c r="E27" s="103">
        <v>2653000</v>
      </c>
      <c r="F27" s="104">
        <v>2653000</v>
      </c>
      <c r="G27" s="104">
        <v>2174500</v>
      </c>
      <c r="H27" s="106"/>
      <c r="I27" s="105"/>
      <c r="J27" s="109"/>
      <c r="K27" s="106"/>
      <c r="L27" s="106"/>
      <c r="M27" s="106"/>
      <c r="N27" s="106"/>
      <c r="O27" s="106"/>
      <c r="P27" s="107">
        <v>2653000</v>
      </c>
    </row>
    <row r="28" spans="1:16" s="100" customFormat="1" ht="62.4" customHeight="1" x14ac:dyDescent="0.2">
      <c r="A28" s="112">
        <v>4011200</v>
      </c>
      <c r="B28" s="110">
        <v>1200</v>
      </c>
      <c r="C28" s="108">
        <v>990</v>
      </c>
      <c r="D28" s="102" t="s">
        <v>158</v>
      </c>
      <c r="E28" s="103">
        <v>2414900</v>
      </c>
      <c r="F28" s="104">
        <v>2414900</v>
      </c>
      <c r="G28" s="104">
        <v>1288100</v>
      </c>
      <c r="H28" s="106"/>
      <c r="I28" s="105"/>
      <c r="J28" s="109"/>
      <c r="K28" s="106"/>
      <c r="L28" s="106"/>
      <c r="M28" s="106"/>
      <c r="N28" s="106"/>
      <c r="O28" s="106"/>
      <c r="P28" s="107">
        <v>2414900</v>
      </c>
    </row>
    <row r="29" spans="1:16" s="100" customFormat="1" ht="80.400000000000006" customHeight="1" x14ac:dyDescent="0.2">
      <c r="A29" s="112">
        <v>4011210</v>
      </c>
      <c r="B29" s="110">
        <v>1210</v>
      </c>
      <c r="C29" s="108">
        <v>990</v>
      </c>
      <c r="D29" s="102" t="s">
        <v>159</v>
      </c>
      <c r="E29" s="103">
        <v>2147600</v>
      </c>
      <c r="F29" s="104">
        <v>2147600</v>
      </c>
      <c r="G29" s="104">
        <v>1146300</v>
      </c>
      <c r="H29" s="106"/>
      <c r="I29" s="105"/>
      <c r="J29" s="109"/>
      <c r="K29" s="106"/>
      <c r="L29" s="106"/>
      <c r="M29" s="106"/>
      <c r="N29" s="106"/>
      <c r="O29" s="106"/>
      <c r="P29" s="107">
        <v>2147600</v>
      </c>
    </row>
    <row r="30" spans="1:16" s="100" customFormat="1" ht="71.400000000000006" customHeight="1" x14ac:dyDescent="0.2">
      <c r="A30" s="112">
        <v>4011261</v>
      </c>
      <c r="B30" s="110">
        <v>1261</v>
      </c>
      <c r="C30" s="108">
        <v>990</v>
      </c>
      <c r="D30" s="102" t="s">
        <v>132</v>
      </c>
      <c r="E30" s="109"/>
      <c r="F30" s="106"/>
      <c r="G30" s="106"/>
      <c r="H30" s="106"/>
      <c r="I30" s="105"/>
      <c r="J30" s="103">
        <v>3150000</v>
      </c>
      <c r="K30" s="104">
        <v>3150000</v>
      </c>
      <c r="L30" s="106"/>
      <c r="M30" s="106"/>
      <c r="N30" s="106"/>
      <c r="O30" s="104">
        <v>3150000</v>
      </c>
      <c r="P30" s="107">
        <v>3150000</v>
      </c>
    </row>
    <row r="31" spans="1:16" s="100" customFormat="1" ht="66" customHeight="1" x14ac:dyDescent="0.2">
      <c r="A31" s="112">
        <v>4011262</v>
      </c>
      <c r="B31" s="110">
        <v>1262</v>
      </c>
      <c r="C31" s="108">
        <v>990</v>
      </c>
      <c r="D31" s="102" t="s">
        <v>133</v>
      </c>
      <c r="E31" s="109"/>
      <c r="F31" s="106"/>
      <c r="G31" s="106"/>
      <c r="H31" s="106"/>
      <c r="I31" s="105"/>
      <c r="J31" s="103">
        <v>7350000</v>
      </c>
      <c r="K31" s="104">
        <v>7350000</v>
      </c>
      <c r="L31" s="106"/>
      <c r="M31" s="106"/>
      <c r="N31" s="106"/>
      <c r="O31" s="104">
        <v>7350000</v>
      </c>
      <c r="P31" s="107">
        <v>7350000</v>
      </c>
    </row>
    <row r="32" spans="1:16" s="100" customFormat="1" ht="72.599999999999994" customHeight="1" x14ac:dyDescent="0.2">
      <c r="A32" s="112">
        <v>4013111</v>
      </c>
      <c r="B32" s="110">
        <v>3111</v>
      </c>
      <c r="C32" s="110">
        <v>1040</v>
      </c>
      <c r="D32" s="102" t="s">
        <v>135</v>
      </c>
      <c r="E32" s="103">
        <v>400000</v>
      </c>
      <c r="F32" s="104">
        <v>400000</v>
      </c>
      <c r="G32" s="106"/>
      <c r="H32" s="106"/>
      <c r="I32" s="105"/>
      <c r="J32" s="109"/>
      <c r="K32" s="106"/>
      <c r="L32" s="106"/>
      <c r="M32" s="106"/>
      <c r="N32" s="106"/>
      <c r="O32" s="106"/>
      <c r="P32" s="107">
        <v>400000</v>
      </c>
    </row>
    <row r="33" spans="1:16" s="100" customFormat="1" ht="31.2" customHeight="1" x14ac:dyDescent="0.2">
      <c r="A33" s="112">
        <v>4013121</v>
      </c>
      <c r="B33" s="110">
        <v>3121</v>
      </c>
      <c r="C33" s="110">
        <v>1040</v>
      </c>
      <c r="D33" s="102" t="s">
        <v>136</v>
      </c>
      <c r="E33" s="103">
        <v>10485595</v>
      </c>
      <c r="F33" s="104">
        <v>10485595</v>
      </c>
      <c r="G33" s="104">
        <v>8329340</v>
      </c>
      <c r="H33" s="104">
        <v>148000</v>
      </c>
      <c r="I33" s="105"/>
      <c r="J33" s="109"/>
      <c r="K33" s="106"/>
      <c r="L33" s="106"/>
      <c r="M33" s="106"/>
      <c r="N33" s="106"/>
      <c r="O33" s="106"/>
      <c r="P33" s="107">
        <v>10485595</v>
      </c>
    </row>
    <row r="34" spans="1:16" s="100" customFormat="1" ht="31.8" customHeight="1" x14ac:dyDescent="0.2">
      <c r="A34" s="112">
        <v>4013123</v>
      </c>
      <c r="B34" s="110">
        <v>3123</v>
      </c>
      <c r="C34" s="110">
        <v>1040</v>
      </c>
      <c r="D34" s="102" t="s">
        <v>137</v>
      </c>
      <c r="E34" s="103">
        <v>58600</v>
      </c>
      <c r="F34" s="104">
        <v>58600</v>
      </c>
      <c r="G34" s="106"/>
      <c r="H34" s="106"/>
      <c r="I34" s="105"/>
      <c r="J34" s="109"/>
      <c r="K34" s="106"/>
      <c r="L34" s="106"/>
      <c r="M34" s="106"/>
      <c r="N34" s="106"/>
      <c r="O34" s="106"/>
      <c r="P34" s="107">
        <v>58600</v>
      </c>
    </row>
    <row r="35" spans="1:16" s="100" customFormat="1" ht="32.4" customHeight="1" x14ac:dyDescent="0.2">
      <c r="A35" s="112">
        <v>4013132</v>
      </c>
      <c r="B35" s="110">
        <v>3132</v>
      </c>
      <c r="C35" s="110">
        <v>1040</v>
      </c>
      <c r="D35" s="102" t="s">
        <v>160</v>
      </c>
      <c r="E35" s="103">
        <v>16951609</v>
      </c>
      <c r="F35" s="104">
        <v>16951609</v>
      </c>
      <c r="G35" s="104">
        <v>11565906</v>
      </c>
      <c r="H35" s="104">
        <v>2091000</v>
      </c>
      <c r="I35" s="105"/>
      <c r="J35" s="103">
        <v>947840</v>
      </c>
      <c r="K35" s="106"/>
      <c r="L35" s="104">
        <v>947840</v>
      </c>
      <c r="M35" s="104">
        <v>652500</v>
      </c>
      <c r="N35" s="104">
        <v>6100</v>
      </c>
      <c r="O35" s="106"/>
      <c r="P35" s="107">
        <v>17899449</v>
      </c>
    </row>
    <row r="36" spans="1:16" s="100" customFormat="1" ht="28.2" customHeight="1" x14ac:dyDescent="0.2">
      <c r="A36" s="112">
        <v>4013133</v>
      </c>
      <c r="B36" s="110">
        <v>3133</v>
      </c>
      <c r="C36" s="110">
        <v>1040</v>
      </c>
      <c r="D36" s="102" t="s">
        <v>143</v>
      </c>
      <c r="E36" s="103">
        <v>40000</v>
      </c>
      <c r="F36" s="104">
        <v>40000</v>
      </c>
      <c r="G36" s="106"/>
      <c r="H36" s="106"/>
      <c r="I36" s="105"/>
      <c r="J36" s="109"/>
      <c r="K36" s="106"/>
      <c r="L36" s="106"/>
      <c r="M36" s="106"/>
      <c r="N36" s="106"/>
      <c r="O36" s="106"/>
      <c r="P36" s="107">
        <v>40000</v>
      </c>
    </row>
    <row r="37" spans="1:16" s="100" customFormat="1" ht="28.8" customHeight="1" x14ac:dyDescent="0.2">
      <c r="A37" s="112">
        <v>4013210</v>
      </c>
      <c r="B37" s="110">
        <v>3210</v>
      </c>
      <c r="C37" s="110">
        <v>1050</v>
      </c>
      <c r="D37" s="102" t="s">
        <v>161</v>
      </c>
      <c r="E37" s="103">
        <v>41100</v>
      </c>
      <c r="F37" s="104">
        <v>41100</v>
      </c>
      <c r="G37" s="106"/>
      <c r="H37" s="106"/>
      <c r="I37" s="105"/>
      <c r="J37" s="109"/>
      <c r="K37" s="106"/>
      <c r="L37" s="106"/>
      <c r="M37" s="106"/>
      <c r="N37" s="106"/>
      <c r="O37" s="106"/>
      <c r="P37" s="107">
        <v>41100</v>
      </c>
    </row>
    <row r="38" spans="1:16" s="100" customFormat="1" ht="316.2" x14ac:dyDescent="0.2">
      <c r="A38" s="112">
        <v>4013221</v>
      </c>
      <c r="B38" s="110">
        <v>3221</v>
      </c>
      <c r="C38" s="110">
        <v>1060</v>
      </c>
      <c r="D38" s="102" t="s">
        <v>166</v>
      </c>
      <c r="E38" s="109"/>
      <c r="F38" s="106"/>
      <c r="G38" s="106"/>
      <c r="H38" s="106"/>
      <c r="I38" s="105"/>
      <c r="J38" s="103">
        <v>46708062</v>
      </c>
      <c r="K38" s="104">
        <v>46708062</v>
      </c>
      <c r="L38" s="106"/>
      <c r="M38" s="106"/>
      <c r="N38" s="106"/>
      <c r="O38" s="104">
        <v>46708062</v>
      </c>
      <c r="P38" s="107">
        <v>46708062</v>
      </c>
    </row>
    <row r="39" spans="1:16" s="100" customFormat="1" ht="316.2" x14ac:dyDescent="0.2">
      <c r="A39" s="112">
        <v>4013222</v>
      </c>
      <c r="B39" s="110">
        <v>3222</v>
      </c>
      <c r="C39" s="110">
        <v>1060</v>
      </c>
      <c r="D39" s="102" t="s">
        <v>167</v>
      </c>
      <c r="E39" s="109"/>
      <c r="F39" s="106"/>
      <c r="G39" s="106"/>
      <c r="H39" s="106"/>
      <c r="I39" s="105"/>
      <c r="J39" s="103">
        <v>43317676</v>
      </c>
      <c r="K39" s="104">
        <v>43317676</v>
      </c>
      <c r="L39" s="106"/>
      <c r="M39" s="106"/>
      <c r="N39" s="106"/>
      <c r="O39" s="104">
        <v>43317676</v>
      </c>
      <c r="P39" s="107">
        <v>43317676</v>
      </c>
    </row>
    <row r="40" spans="1:16" s="100" customFormat="1" ht="204" x14ac:dyDescent="0.2">
      <c r="A40" s="112">
        <v>4013223</v>
      </c>
      <c r="B40" s="110">
        <v>3223</v>
      </c>
      <c r="C40" s="110">
        <v>1060</v>
      </c>
      <c r="D40" s="102" t="s">
        <v>162</v>
      </c>
      <c r="E40" s="109"/>
      <c r="F40" s="106"/>
      <c r="G40" s="106"/>
      <c r="H40" s="106"/>
      <c r="I40" s="105"/>
      <c r="J40" s="103">
        <v>12020409</v>
      </c>
      <c r="K40" s="104">
        <v>12020409</v>
      </c>
      <c r="L40" s="106"/>
      <c r="M40" s="106"/>
      <c r="N40" s="106"/>
      <c r="O40" s="104">
        <v>12020409</v>
      </c>
      <c r="P40" s="107">
        <v>12020409</v>
      </c>
    </row>
    <row r="41" spans="1:16" s="100" customFormat="1" ht="39.6" customHeight="1" x14ac:dyDescent="0.2">
      <c r="A41" s="112">
        <v>4013241</v>
      </c>
      <c r="B41" s="110">
        <v>3241</v>
      </c>
      <c r="C41" s="110">
        <v>1090</v>
      </c>
      <c r="D41" s="102" t="s">
        <v>134</v>
      </c>
      <c r="E41" s="103">
        <v>886605</v>
      </c>
      <c r="F41" s="104">
        <v>886605</v>
      </c>
      <c r="G41" s="104">
        <v>557005</v>
      </c>
      <c r="H41" s="104">
        <v>81400</v>
      </c>
      <c r="I41" s="105"/>
      <c r="J41" s="109"/>
      <c r="K41" s="106"/>
      <c r="L41" s="106"/>
      <c r="M41" s="106"/>
      <c r="N41" s="106"/>
      <c r="O41" s="106"/>
      <c r="P41" s="107">
        <v>886605</v>
      </c>
    </row>
    <row r="42" spans="1:16" s="100" customFormat="1" ht="30" customHeight="1" x14ac:dyDescent="0.2">
      <c r="A42" s="112">
        <v>4013242</v>
      </c>
      <c r="B42" s="110">
        <v>3242</v>
      </c>
      <c r="C42" s="110">
        <v>1090</v>
      </c>
      <c r="D42" s="102" t="s">
        <v>127</v>
      </c>
      <c r="E42" s="103">
        <v>3375466</v>
      </c>
      <c r="F42" s="104">
        <v>3375466</v>
      </c>
      <c r="G42" s="106"/>
      <c r="H42" s="106"/>
      <c r="I42" s="105"/>
      <c r="J42" s="109"/>
      <c r="K42" s="106"/>
      <c r="L42" s="106"/>
      <c r="M42" s="106"/>
      <c r="N42" s="106"/>
      <c r="O42" s="106"/>
      <c r="P42" s="107">
        <v>3375466</v>
      </c>
    </row>
    <row r="43" spans="1:16" s="100" customFormat="1" ht="22.8" customHeight="1" x14ac:dyDescent="0.2">
      <c r="A43" s="112">
        <v>4014030</v>
      </c>
      <c r="B43" s="110">
        <v>4030</v>
      </c>
      <c r="C43" s="108">
        <v>824</v>
      </c>
      <c r="D43" s="102" t="s">
        <v>139</v>
      </c>
      <c r="E43" s="103">
        <v>27753128</v>
      </c>
      <c r="F43" s="104">
        <v>27753128</v>
      </c>
      <c r="G43" s="104">
        <v>19069740</v>
      </c>
      <c r="H43" s="104">
        <v>1933800</v>
      </c>
      <c r="I43" s="105"/>
      <c r="J43" s="103">
        <v>40800</v>
      </c>
      <c r="K43" s="106"/>
      <c r="L43" s="104">
        <v>40800</v>
      </c>
      <c r="M43" s="106"/>
      <c r="N43" s="104">
        <v>18820</v>
      </c>
      <c r="O43" s="106"/>
      <c r="P43" s="107">
        <v>27793928</v>
      </c>
    </row>
    <row r="44" spans="1:16" s="100" customFormat="1" ht="41.4" customHeight="1" x14ac:dyDescent="0.2">
      <c r="A44" s="112">
        <v>4014060</v>
      </c>
      <c r="B44" s="110">
        <v>4060</v>
      </c>
      <c r="C44" s="108">
        <v>828</v>
      </c>
      <c r="D44" s="102" t="s">
        <v>140</v>
      </c>
      <c r="E44" s="103">
        <v>2592590</v>
      </c>
      <c r="F44" s="104">
        <v>2592590</v>
      </c>
      <c r="G44" s="104">
        <v>1465240</v>
      </c>
      <c r="H44" s="104">
        <v>335000</v>
      </c>
      <c r="I44" s="105"/>
      <c r="J44" s="103">
        <v>74250</v>
      </c>
      <c r="K44" s="106"/>
      <c r="L44" s="104">
        <v>74250</v>
      </c>
      <c r="M44" s="104">
        <v>40900</v>
      </c>
      <c r="N44" s="104">
        <v>9350</v>
      </c>
      <c r="O44" s="106"/>
      <c r="P44" s="107">
        <v>2666840</v>
      </c>
    </row>
    <row r="45" spans="1:16" s="100" customFormat="1" ht="36.6" customHeight="1" x14ac:dyDescent="0.2">
      <c r="A45" s="112">
        <v>4014081</v>
      </c>
      <c r="B45" s="110">
        <v>4081</v>
      </c>
      <c r="C45" s="108">
        <v>829</v>
      </c>
      <c r="D45" s="102" t="s">
        <v>141</v>
      </c>
      <c r="E45" s="103">
        <v>2810330</v>
      </c>
      <c r="F45" s="104">
        <v>2810330</v>
      </c>
      <c r="G45" s="104">
        <v>2090430</v>
      </c>
      <c r="H45" s="106"/>
      <c r="I45" s="105"/>
      <c r="J45" s="109"/>
      <c r="K45" s="106"/>
      <c r="L45" s="106"/>
      <c r="M45" s="106"/>
      <c r="N45" s="106"/>
      <c r="O45" s="106"/>
      <c r="P45" s="107">
        <v>2810330</v>
      </c>
    </row>
    <row r="46" spans="1:16" s="100" customFormat="1" ht="32.4" customHeight="1" x14ac:dyDescent="0.2">
      <c r="A46" s="112">
        <v>4014082</v>
      </c>
      <c r="B46" s="110">
        <v>4082</v>
      </c>
      <c r="C46" s="108">
        <v>829</v>
      </c>
      <c r="D46" s="102" t="s">
        <v>142</v>
      </c>
      <c r="E46" s="103">
        <v>600000</v>
      </c>
      <c r="F46" s="104">
        <v>600000</v>
      </c>
      <c r="G46" s="106"/>
      <c r="H46" s="106"/>
      <c r="I46" s="105"/>
      <c r="J46" s="109"/>
      <c r="K46" s="106"/>
      <c r="L46" s="106"/>
      <c r="M46" s="106"/>
      <c r="N46" s="106"/>
      <c r="O46" s="106"/>
      <c r="P46" s="107">
        <v>600000</v>
      </c>
    </row>
    <row r="47" spans="1:16" s="100" customFormat="1" ht="40.799999999999997" customHeight="1" x14ac:dyDescent="0.2">
      <c r="A47" s="112">
        <v>4015031</v>
      </c>
      <c r="B47" s="110">
        <v>5031</v>
      </c>
      <c r="C47" s="108">
        <v>810</v>
      </c>
      <c r="D47" s="102" t="s">
        <v>144</v>
      </c>
      <c r="E47" s="103">
        <v>32055738</v>
      </c>
      <c r="F47" s="104">
        <v>32055738</v>
      </c>
      <c r="G47" s="104">
        <v>18646993</v>
      </c>
      <c r="H47" s="104">
        <v>2518000</v>
      </c>
      <c r="I47" s="105"/>
      <c r="J47" s="103">
        <v>240000</v>
      </c>
      <c r="K47" s="106"/>
      <c r="L47" s="104">
        <v>240000</v>
      </c>
      <c r="M47" s="104">
        <v>80000</v>
      </c>
      <c r="N47" s="104">
        <v>35000</v>
      </c>
      <c r="O47" s="106"/>
      <c r="P47" s="107">
        <v>32295738</v>
      </c>
    </row>
    <row r="48" spans="1:16" s="100" customFormat="1" ht="61.8" customHeight="1" x14ac:dyDescent="0.2">
      <c r="A48" s="112">
        <v>4015061</v>
      </c>
      <c r="B48" s="110">
        <v>5061</v>
      </c>
      <c r="C48" s="108">
        <v>810</v>
      </c>
      <c r="D48" s="102" t="s">
        <v>145</v>
      </c>
      <c r="E48" s="103">
        <v>400000</v>
      </c>
      <c r="F48" s="104">
        <v>400000</v>
      </c>
      <c r="G48" s="106"/>
      <c r="H48" s="106"/>
      <c r="I48" s="105"/>
      <c r="J48" s="109"/>
      <c r="K48" s="106"/>
      <c r="L48" s="106"/>
      <c r="M48" s="106"/>
      <c r="N48" s="106"/>
      <c r="O48" s="106"/>
      <c r="P48" s="107">
        <v>400000</v>
      </c>
    </row>
    <row r="49" spans="1:16" s="100" customFormat="1" ht="31.8" customHeight="1" x14ac:dyDescent="0.2">
      <c r="A49" s="112">
        <v>4016011</v>
      </c>
      <c r="B49" s="110">
        <v>6011</v>
      </c>
      <c r="C49" s="108">
        <v>610</v>
      </c>
      <c r="D49" s="102" t="s">
        <v>146</v>
      </c>
      <c r="E49" s="103">
        <v>3156200</v>
      </c>
      <c r="F49" s="106"/>
      <c r="G49" s="106"/>
      <c r="H49" s="106"/>
      <c r="I49" s="114">
        <v>3156200</v>
      </c>
      <c r="J49" s="103">
        <v>144698858</v>
      </c>
      <c r="K49" s="104">
        <v>144698858</v>
      </c>
      <c r="L49" s="106"/>
      <c r="M49" s="106"/>
      <c r="N49" s="106"/>
      <c r="O49" s="104">
        <v>144698858</v>
      </c>
      <c r="P49" s="107">
        <v>147855058</v>
      </c>
    </row>
    <row r="50" spans="1:16" s="100" customFormat="1" ht="25.2" customHeight="1" x14ac:dyDescent="0.2">
      <c r="A50" s="112">
        <v>4016015</v>
      </c>
      <c r="B50" s="110">
        <v>6015</v>
      </c>
      <c r="C50" s="108">
        <v>620</v>
      </c>
      <c r="D50" s="102" t="s">
        <v>163</v>
      </c>
      <c r="E50" s="109"/>
      <c r="F50" s="106"/>
      <c r="G50" s="106"/>
      <c r="H50" s="106"/>
      <c r="I50" s="105"/>
      <c r="J50" s="103">
        <v>26672564</v>
      </c>
      <c r="K50" s="104">
        <v>26672564</v>
      </c>
      <c r="L50" s="106"/>
      <c r="M50" s="106"/>
      <c r="N50" s="106"/>
      <c r="O50" s="104">
        <v>26672564</v>
      </c>
      <c r="P50" s="107">
        <v>26672564</v>
      </c>
    </row>
    <row r="51" spans="1:16" s="100" customFormat="1" ht="42.6" customHeight="1" x14ac:dyDescent="0.2">
      <c r="A51" s="112">
        <v>4016017</v>
      </c>
      <c r="B51" s="110">
        <v>6017</v>
      </c>
      <c r="C51" s="108">
        <v>620</v>
      </c>
      <c r="D51" s="102" t="s">
        <v>147</v>
      </c>
      <c r="E51" s="109"/>
      <c r="F51" s="106"/>
      <c r="G51" s="106"/>
      <c r="H51" s="106"/>
      <c r="I51" s="105"/>
      <c r="J51" s="103">
        <v>1094034</v>
      </c>
      <c r="K51" s="104">
        <v>1094034</v>
      </c>
      <c r="L51" s="106"/>
      <c r="M51" s="106"/>
      <c r="N51" s="106"/>
      <c r="O51" s="104">
        <v>1094034</v>
      </c>
      <c r="P51" s="107">
        <v>1094034</v>
      </c>
    </row>
    <row r="52" spans="1:16" s="100" customFormat="1" ht="51" x14ac:dyDescent="0.2">
      <c r="A52" s="112">
        <v>4016020</v>
      </c>
      <c r="B52" s="110">
        <v>6020</v>
      </c>
      <c r="C52" s="108">
        <v>620</v>
      </c>
      <c r="D52" s="102" t="s">
        <v>150</v>
      </c>
      <c r="E52" s="109"/>
      <c r="F52" s="106"/>
      <c r="G52" s="106"/>
      <c r="H52" s="106"/>
      <c r="I52" s="105"/>
      <c r="J52" s="103">
        <v>25500000</v>
      </c>
      <c r="K52" s="104">
        <v>25500000</v>
      </c>
      <c r="L52" s="106"/>
      <c r="M52" s="106"/>
      <c r="N52" s="106"/>
      <c r="O52" s="104">
        <v>25500000</v>
      </c>
      <c r="P52" s="107">
        <v>25500000</v>
      </c>
    </row>
    <row r="53" spans="1:16" s="100" customFormat="1" ht="33.6" customHeight="1" x14ac:dyDescent="0.2">
      <c r="A53" s="112">
        <v>4017321</v>
      </c>
      <c r="B53" s="110">
        <v>7321</v>
      </c>
      <c r="C53" s="108">
        <v>443</v>
      </c>
      <c r="D53" s="102" t="s">
        <v>148</v>
      </c>
      <c r="E53" s="109"/>
      <c r="F53" s="106"/>
      <c r="G53" s="106"/>
      <c r="H53" s="106"/>
      <c r="I53" s="105"/>
      <c r="J53" s="103">
        <v>79231684</v>
      </c>
      <c r="K53" s="104">
        <v>79231684</v>
      </c>
      <c r="L53" s="106"/>
      <c r="M53" s="106"/>
      <c r="N53" s="106"/>
      <c r="O53" s="104">
        <v>79231684</v>
      </c>
      <c r="P53" s="107">
        <v>79231684</v>
      </c>
    </row>
    <row r="54" spans="1:16" s="100" customFormat="1" ht="29.4" customHeight="1" x14ac:dyDescent="0.2">
      <c r="A54" s="112">
        <v>4017325</v>
      </c>
      <c r="B54" s="110">
        <v>7325</v>
      </c>
      <c r="C54" s="108">
        <v>443</v>
      </c>
      <c r="D54" s="102" t="s">
        <v>164</v>
      </c>
      <c r="E54" s="109"/>
      <c r="F54" s="106"/>
      <c r="G54" s="106"/>
      <c r="H54" s="106"/>
      <c r="I54" s="105"/>
      <c r="J54" s="103">
        <v>200000</v>
      </c>
      <c r="K54" s="104">
        <v>200000</v>
      </c>
      <c r="L54" s="106"/>
      <c r="M54" s="106"/>
      <c r="N54" s="106"/>
      <c r="O54" s="104">
        <v>200000</v>
      </c>
      <c r="P54" s="107">
        <v>200000</v>
      </c>
    </row>
    <row r="55" spans="1:16" s="100" customFormat="1" ht="35.4" customHeight="1" x14ac:dyDescent="0.2">
      <c r="A55" s="112">
        <v>4017670</v>
      </c>
      <c r="B55" s="110">
        <v>7670</v>
      </c>
      <c r="C55" s="108">
        <v>490</v>
      </c>
      <c r="D55" s="102" t="s">
        <v>149</v>
      </c>
      <c r="E55" s="109"/>
      <c r="F55" s="106"/>
      <c r="G55" s="106"/>
      <c r="H55" s="106"/>
      <c r="I55" s="105"/>
      <c r="J55" s="103">
        <v>1044119</v>
      </c>
      <c r="K55" s="104">
        <v>1044119</v>
      </c>
      <c r="L55" s="106"/>
      <c r="M55" s="106"/>
      <c r="N55" s="106"/>
      <c r="O55" s="104">
        <v>1044119</v>
      </c>
      <c r="P55" s="107">
        <v>1044119</v>
      </c>
    </row>
    <row r="56" spans="1:16" s="92" customFormat="1" x14ac:dyDescent="0.2"/>
    <row r="57" spans="1:16" s="89" customFormat="1" ht="36.75" customHeight="1" x14ac:dyDescent="0.25">
      <c r="A57" s="115" t="s">
        <v>63</v>
      </c>
      <c r="B57" s="115"/>
      <c r="C57" s="115"/>
      <c r="D57" s="116"/>
      <c r="E57" s="117"/>
      <c r="F57" s="117"/>
      <c r="G57" s="118"/>
      <c r="H57" s="119"/>
      <c r="I57" s="117"/>
      <c r="J57" s="120"/>
      <c r="K57" s="117"/>
      <c r="L57" s="117"/>
      <c r="M57" s="121" t="s">
        <v>101</v>
      </c>
      <c r="N57" s="122"/>
      <c r="O57" s="117"/>
      <c r="P57" s="117"/>
    </row>
    <row r="59" spans="1:16" s="92" customFormat="1" x14ac:dyDescent="0.2"/>
    <row r="60" spans="1:16" s="92" customFormat="1" x14ac:dyDescent="0.2"/>
    <row r="61" spans="1:16" s="92" customFormat="1" x14ac:dyDescent="0.2"/>
  </sheetData>
  <mergeCells count="22">
    <mergeCell ref="A10:A12"/>
    <mergeCell ref="B10:B12"/>
    <mergeCell ref="C10:C12"/>
    <mergeCell ref="D10:D12"/>
    <mergeCell ref="E10:I10"/>
    <mergeCell ref="N1:P1"/>
    <mergeCell ref="N2:P2"/>
    <mergeCell ref="B6:P6"/>
    <mergeCell ref="C7:D7"/>
    <mergeCell ref="C8:D8"/>
    <mergeCell ref="O11:O12"/>
    <mergeCell ref="N3:P3"/>
    <mergeCell ref="J10:O10"/>
    <mergeCell ref="P10:P12"/>
    <mergeCell ref="E11:E12"/>
    <mergeCell ref="F11:F12"/>
    <mergeCell ref="G11:H11"/>
    <mergeCell ref="I11:I12"/>
    <mergeCell ref="J11:J12"/>
    <mergeCell ref="K11:K12"/>
    <mergeCell ref="L11:L12"/>
    <mergeCell ref="M11:N11"/>
  </mergeCells>
  <pageMargins left="0.39370078740157483" right="0.39370078740157483" top="0.59055118110236227" bottom="0.59055118110236227" header="0.39370078740157483" footer="0.39370078740157483"/>
  <pageSetup paperSize="9" scale="78" fitToHeight="1000" pageOrder="overThenDown" orientation="landscape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7</vt:i4>
      </vt:variant>
    </vt:vector>
  </HeadingPairs>
  <TitlesOfParts>
    <vt:vector size="11" baseType="lpstr">
      <vt:lpstr>в книгу (2)</vt:lpstr>
      <vt:lpstr>грудень</vt:lpstr>
      <vt:lpstr>березень</vt:lpstr>
      <vt:lpstr>Додаток 3</vt:lpstr>
      <vt:lpstr>березень!Заголовки_для_печати</vt:lpstr>
      <vt:lpstr>'в книгу (2)'!Заголовки_для_печати</vt:lpstr>
      <vt:lpstr>грудень!Заголовки_для_печати</vt:lpstr>
      <vt:lpstr>'Додаток 3'!Заголовки_для_печати</vt:lpstr>
      <vt:lpstr>березень!Область_печати</vt:lpstr>
      <vt:lpstr>'в книгу (2)'!Область_печати</vt:lpstr>
      <vt:lpstr>грудень!Область_печати</vt:lpstr>
    </vt:vector>
  </TitlesOfParts>
  <Company>GR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7</cp:lastModifiedBy>
  <cp:lastPrinted>2023-10-30T10:10:05Z</cp:lastPrinted>
  <dcterms:created xsi:type="dcterms:W3CDTF">2015-01-18T09:40:20Z</dcterms:created>
  <dcterms:modified xsi:type="dcterms:W3CDTF">2023-10-30T10:10:16Z</dcterms:modified>
</cp:coreProperties>
</file>