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firstSheet="4" activeTab="4"/>
  </bookViews>
  <sheets>
    <sheet name="01.04.17" sheetId="5" state="hidden" r:id="rId1"/>
    <sheet name="01.05.17" sheetId="2" state="hidden" r:id="rId2"/>
    <sheet name="01.06.17" sheetId="4" state="hidden" r:id="rId3"/>
    <sheet name="01.06.17 зміни" sheetId="3" state="hidden" r:id="rId4"/>
    <sheet name="ЗВІТ реалізація ГБ" sheetId="1" r:id="rId5"/>
    <sheet name="Лист1" sheetId="6" r:id="rId6"/>
  </sheets>
  <definedNames>
    <definedName name="_xlnm.Print_Area" localSheetId="4">'ЗВІТ реалізація ГБ'!$A$1:$K$16</definedName>
  </definedNames>
  <calcPr calcId="152511" refMode="R1C1"/>
</workbook>
</file>

<file path=xl/calcChain.xml><?xml version="1.0" encoding="utf-8"?>
<calcChain xmlns="http://schemas.openxmlformats.org/spreadsheetml/2006/main">
  <c r="J9" i="1" l="1"/>
  <c r="I11" i="1" l="1"/>
  <c r="J11" i="1"/>
  <c r="F11" i="1" l="1"/>
  <c r="G11" i="1" s="1"/>
  <c r="E11" i="1" l="1"/>
  <c r="G13" i="5" l="1"/>
  <c r="G12" i="5"/>
  <c r="G11" i="5"/>
  <c r="I15" i="4" l="1"/>
  <c r="F15" i="4"/>
  <c r="J14" i="4"/>
  <c r="I14" i="4"/>
  <c r="G14" i="4"/>
  <c r="F14" i="4"/>
  <c r="E14" i="4"/>
  <c r="G13" i="4"/>
  <c r="J12" i="4"/>
  <c r="I12" i="4"/>
  <c r="G12" i="4"/>
  <c r="F12" i="4"/>
  <c r="E12" i="4"/>
  <c r="G11" i="4"/>
  <c r="J10" i="4"/>
  <c r="J15" i="4" s="1"/>
  <c r="I10" i="4"/>
  <c r="G10" i="4"/>
  <c r="G15" i="4" s="1"/>
  <c r="F10" i="4"/>
  <c r="E10" i="4"/>
  <c r="E15" i="4" s="1"/>
  <c r="G9" i="4"/>
  <c r="J14" i="3" l="1"/>
  <c r="I14" i="3"/>
  <c r="G14" i="3"/>
  <c r="F14" i="3"/>
  <c r="E14" i="3"/>
  <c r="G13" i="3"/>
  <c r="J12" i="3"/>
  <c r="J15" i="3" s="1"/>
  <c r="I12" i="3"/>
  <c r="G12" i="3"/>
  <c r="F12" i="3"/>
  <c r="E12" i="3"/>
  <c r="G11" i="3"/>
  <c r="I10" i="3"/>
  <c r="I15" i="3" s="1"/>
  <c r="G10" i="3"/>
  <c r="G15" i="3" s="1"/>
  <c r="F10" i="3"/>
  <c r="F15" i="3" s="1"/>
  <c r="E10" i="3"/>
  <c r="E15" i="3" s="1"/>
  <c r="G9" i="3"/>
  <c r="G9" i="2" l="1"/>
  <c r="G10" i="2" s="1"/>
  <c r="E10" i="2"/>
  <c r="F10" i="2"/>
  <c r="I10" i="2"/>
  <c r="I15" i="2" s="1"/>
  <c r="J10" i="2"/>
  <c r="G11" i="2"/>
  <c r="G12" i="2" s="1"/>
  <c r="E12" i="2"/>
  <c r="E15" i="2" s="1"/>
  <c r="F12" i="2"/>
  <c r="F15" i="2" s="1"/>
  <c r="I12" i="2"/>
  <c r="J12" i="2"/>
  <c r="J15" i="2" s="1"/>
  <c r="G13" i="2"/>
  <c r="G14" i="2" s="1"/>
  <c r="E14" i="2"/>
  <c r="F14" i="2"/>
  <c r="I14" i="2"/>
  <c r="J14" i="2"/>
  <c r="G15" i="2" l="1"/>
  <c r="G14" i="1" l="1"/>
  <c r="G12" i="1"/>
  <c r="G13" i="1" s="1"/>
  <c r="G9" i="1"/>
  <c r="F15" i="1"/>
  <c r="I15" i="1"/>
  <c r="J15" i="1"/>
  <c r="E15" i="1"/>
  <c r="F13" i="1"/>
  <c r="I13" i="1"/>
  <c r="J13" i="1"/>
  <c r="E13" i="1"/>
  <c r="I16" i="1" l="1"/>
  <c r="J16" i="1"/>
  <c r="E16" i="1"/>
  <c r="F16" i="1"/>
  <c r="G15" i="1"/>
  <c r="G16" i="1" s="1"/>
</calcChain>
</file>

<file path=xl/sharedStrings.xml><?xml version="1.0" encoding="utf-8"?>
<sst xmlns="http://schemas.openxmlformats.org/spreadsheetml/2006/main" count="191" uniqueCount="63">
  <si>
    <t>Етап реалізації, заходи з виконання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</si>
  <si>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</si>
  <si>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</si>
  <si>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</si>
  <si>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</si>
  <si>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</si>
  <si>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 xml:space="preserve">Найменування робіт </t>
  </si>
  <si>
    <t xml:space="preserve">План </t>
  </si>
  <si>
    <t>Назва проекту, місце розташування</t>
  </si>
  <si>
    <t>Реєстраційний номер</t>
  </si>
  <si>
    <t>№ з/п</t>
  </si>
  <si>
    <t>-</t>
  </si>
  <si>
    <t>Обсяг фінансування, тис.грн.</t>
  </si>
  <si>
    <t>Вартість,                                         тис. грн.</t>
  </si>
  <si>
    <t>Звіт про стан реалізації проектів за рахунок коштів Бюджету участі міста Києва</t>
  </si>
  <si>
    <t>(відповідний звітний період)</t>
  </si>
  <si>
    <t>Простір "Освітня асамблея"; м. Київ, Голосіївський парк ім. М.Рильського</t>
  </si>
  <si>
    <t xml:space="preserve">Інноваційні комп'ютерні комплекси (1+15) для семи шкіл Голосіївського району; ліцей №241, Києва вул. Голосіївська,12; гімназія №59, вул.В.Китаївська,85; гімназія №179 пр.Голосіївський,120б; школа №286, вул. Заболотного,6а; ліцей №227,
вул. Якубовського,7д; школа 
вул. Глушкова, 17а; школа №36, 
вул. Стельмаха,9
</t>
  </si>
  <si>
    <t>Реконструкція спортивного поля при школі №186; м. Київ, вул. Сеченова,8</t>
  </si>
  <si>
    <t>Всього по розпоряднику коштів Голосіївській районній в місті Києві державній адміністрації:</t>
  </si>
  <si>
    <t>Погоджено план дій</t>
  </si>
  <si>
    <t>Проведено наступні заходи:
- англомовний розмовний клуб "Money. Do they really rule the word?" (40 учасників);
- демонстрація англомовного фільму "21" 
(40 учасників);
- німецькомовний розмовний клуб у рамках підтримки ініціативи "2017-й рік - рік вивчення німецької мови в Україні" 
(35 учасників);
- проведено лекцію на тему "Жертви політичних репресій" (45 учасників)</t>
  </si>
  <si>
    <t>Разом по розпоряднику коштів Відділ у справах сім'ї, молоді та спорту Голосіївської РДА:</t>
  </si>
  <si>
    <t>Разом по розпоряднику коштів Управління освіти Голосіївської РДА:</t>
  </si>
  <si>
    <t>Разом по розпоряднику коштів Управління будівництва та архітектури Голосіївської РДА:</t>
  </si>
  <si>
    <t xml:space="preserve">Підготовлено та затверджено календарний план заходів, які передбачені проектом. 
Розроблено та затверджено: 
- планові результативні показники бюджетної програми;
- документації до закупівель товарів та послуг, що передбачені в рамках проекту.
Проведено закупівлю предметів,матеріалів,інвентарю, транспортних послуг та обладнання   довгострокового користування.
</t>
  </si>
  <si>
    <t xml:space="preserve">Придбання:
* меблів: крісла-мішки (50 шт.) - 36,95 тис.грн (договір від 10.04.17 №12); 
* обладнання: бензогенератори - 8,99 тис.грн  (договір від 18.04.17 №17), кавоварка - 7,7 тис.грн  (договір від 10.04.17 №14), відеокамера - 7,244 тис.грн  (договір від 12.04.17 №15); банер та брендвол - 2,645 тис.грн  (договір від 17.05.17 №25), проекційний екран - 4,541 тис.грн  (договір від 19.04.17 №26), банер-2 ,256 тис. грн. (договір від 23.05.17 №36);
* спортивного обладнання: тенісний стіл - 4,0 тис.грн  (договір від 10.05.17 №22), настільний футбол - 4,5 тис.грн (договір від 10.05.17 №22), ракетка для настільного тенісу (4 шт.) - 1,0 тис.грн (договір від 10.05.17 №22), м'яч для настільного тенісу (78 шт.) - 0,936 тис.грн (договір від 10.05.17 №22); 
* спортивних товарів: футболка-поло (20 шт.) - 5,3 тис.грн (договір від 13.05.17 №23); 
* комп'ютерної техніки: ноутбук (2 шт.) - 18,988 тис.грн (договір від 18.04.17); 
* оргтехніки: цифровий фотоапарат - 10,659 тис.грн (договір від 25.04.17 №21)
Виготовлення флаєрів, роздаткового матеріалу - 2,6 тис.грн (договір від 17.05.17 №24)
*Транспортні послуги -39,480 тис.грн. (договір від 23.05.17 №35)
</t>
  </si>
  <si>
    <t>Погоджено план дій та технічні умови електронних закупівель</t>
  </si>
  <si>
    <t>Придбання:
* меблів: крісла-мішки (50 шт.) - 36,95 тис.грн (договір від 10.04.17 №12); 
* обладнання: бензогенератори - 8,99 тис.грн  (договір від 18.04.17 №17), кавоварка - 7,7 тис.грн  (договір від 10.04.17 №14), відеокамера - 7,244 тис.грн  (договір від 12.04.17 №15)</t>
  </si>
  <si>
    <t xml:space="preserve">Підготовлено та затверджено календарний план заходів, які передбачені проектом. 
Розроблено та затверджено: 
- планові результативні показники бюджетної програми;
- документації до закупівель товарів та послуг, що передбачені в рамках проекту. Проведено закупівлю меблів, обладнання та предметів довгострокового користування.
</t>
  </si>
  <si>
    <t xml:space="preserve">       станом на 01.05.2017 року    </t>
  </si>
  <si>
    <t xml:space="preserve">       станом на 01.06.2017 року    </t>
  </si>
  <si>
    <t>Підготовлено та затверджено календарний план заходів, які передбачені проектом. 
Розроблено та затверджено: 
- планові результативні показники бюджетної програми;
- документації до закупівель товарів та послуг, що передбачені в рамках проекту. Проведено закупівлю обладнання та предметів довгострокового користування.
Проведено наступні заходи:
- англомовний розмовний клуб "Money. Do they really rule the word?" (40 учасників);
- демонстрація англомовного фільму "21" 
(40 учасників);
- німецькомовний розмовний клуб у рамках підтримки ініціативи "2017-й рік - рік вивчення німецької мови в Україні" 
(35 учасників);
- проведено лекцію на тему "Жертви політичних репресій" (45 учасників)</t>
  </si>
  <si>
    <t xml:space="preserve">Придбання:
* меблів: крісла-мішки (50 шт.) - 36,95 тис.грн (договір від 10.04.17 №12); 
* обладнання: бензогенератори - 8,99 тис.грн  (договір від 18.04.17 №17), кавоварка - 7,7 тис.грн  (договір від 10.04.17 №14), відеокамера - 7,244 тис.грн  (договір від 12.04.17 №15); банер та брендвол - 2,645 тис.грн  (договір від 17.05.17 №25), проекційний екран - 4,541 тис.грн  (договір від 19.04.17 №26);
* спортивного обладнання: тесніний стіл - 4,0 тис.грн  (договір від 10.05.17 №22), настільний футбол - 4,5 тис.грн (договір від 10.05.17 №22), ракетка для настільного тенісу (4 шт.) - 1,0 тис.грн (договір від 10.05.17 №22), м'яч для настільного тенісу (78 шт.) - 0,936 тис.грн (договір від 10.05.17 №22); 
* спортивних товарів: футболка-поло (20 шт.) - 5,3 тис.грн (договір від 13.05.17 №23); 
* комп'ютерної техніки: ноутбук (2 шт.) - 18,988 тис.грн (договір від 18.04.17); 
* оргтехніки: цифровий фотоапарат - 10,659 тис.грн (договір від 25.04.17 №21)
Виготовлення флаєрів, роздаткового матеріалу - 2,6 тис.грн (договір від 17.05.17 №24). </t>
  </si>
  <si>
    <t>Разом по розпоряднику коштів відділ у справах сім'ї, молоді та спорту Голосіївської РДА:</t>
  </si>
  <si>
    <t>Підготовлено план дій</t>
  </si>
  <si>
    <t>Разом по розпоряднику коштів управління освіти Голосіївської РДА:</t>
  </si>
  <si>
    <t>Разом по розпоряднику коштів управління будівництва та архітектури Голосіївської РДА:</t>
  </si>
  <si>
    <t>Примітка: видатки на реалізацію проектів, згідно помісячного плану асигнувань, передбачені починаючи з квітня 2017 року.</t>
  </si>
  <si>
    <t>Додаток 5</t>
  </si>
  <si>
    <t>Узагальнений звіт про стан реалізації проектів за рахунок коштів громадського бюджету міста Києва</t>
  </si>
  <si>
    <t>станом на 01.04.2017 р.</t>
  </si>
  <si>
    <t>Реєстр. номер</t>
  </si>
  <si>
    <t>Обсяг фінансування, тис. грн</t>
  </si>
  <si>
    <t>Найменування робіт</t>
  </si>
  <si>
    <t>Вартість, тис.грн</t>
  </si>
  <si>
    <t>Підготовлено тендерну документацію</t>
  </si>
  <si>
    <t>Інноваційні комп'ютерні комплекси (1+15) для семи шкіл Голосіївського району; ліцей №241, Києва вул. Голосіївська,12; гімназія №59, вул.В.Китаївська,85; гімназія №179 пр.Голосіївський,120б; школа №286, вул. Заболотного,6а; ліцей №227, вул. Якубовського,7д; школа вул. Глушкова, 17а; школа №36, вул. Стельмаха,9</t>
  </si>
  <si>
    <t>Розробляються технічні умови</t>
  </si>
  <si>
    <t xml:space="preserve">Підготовлено та затверджено календарний план заходів, які передбачені проектом. 
Розроблено та затверджено: 
- планові результативні показники бюджетної програми;
- документації до закупівель товарів та послуг, що передбачені в рамках проекту.
Проведено закупівлю предметів, матеріалів, інвентарю, транспортних послуг та обладнання   довгострокового користування.
</t>
  </si>
  <si>
    <t xml:space="preserve">Погоджено план дій. Проведено тендерну процедуру та визначено переможця, з яким підписано договір-закупівлі. Після отримання товару буде проведено оплату. </t>
  </si>
  <si>
    <t>179,476</t>
  </si>
  <si>
    <t>Реєст
рацій
ний номер</t>
  </si>
  <si>
    <t xml:space="preserve">Придбання:
* меблів: крісла-мішки (50 шт.) - 36,950 тис.грн (договір від 10.04.17 №12); 
* обладнання: бензогенератори - 8,990 тис.грн  (договір від 18.04.17 №17), кавоварка - 7,700 тис.грн  (договір від 10.04.17 №14), відеокамера - 7,244 тис.грн  (договір від 12.04.17 №15); банер та брендвол - 2,645 тис.грн  (договір від 17.05.17 №25), проекційний екран - 4,541 тис.грн  (договір від 19.04.17 №26), банер - 2 ,256 тис. грн. (договір від 23.05.17 №36);
* спортивного обладнання: тенісний стіл - 4,000 тис.грн  (договір від 10.05.17 №22), настільний футбол - 4,500 тис.грн (договір від 10.05.17 №22), ракетка для настільного тенісу (4 шт.) - 1,000 тис.грн (договір від 10.05.17 №22), м'яч для настільного тенісу (78 шт.) - 0,936 тис.грн (договір від 10.05.17 №22); 
* спортивних товарів: футболка-поло (20 шт.) - 5,300 тис.грн (договір від 13.05.17 №23);
* футболки-поло (договір від 24.07.17 №44), канцтовари  (договір від 21.07.17 №42), блокноти та карти пам'яті (договір від 24.07.17 №43) на суму  11,876 тис.грн; 
* комп'ютерної техніки: ноутбук (2 шт.) - 18,988 тис.грн (договір від 18.04.17); 
* оргтехніки: цифровий фотоапарат - 10,659 тис.грн (договір від 25.04.17 №21);-
* канцтоварів - 5,930 тис.грн (договір від 07.08.17 №45 ВН від 04.08.17 №519).
Виготовлення флаєрів, роздаткового матеріалу - 6,481 тис.грн (договір від 17.05.17 №24)
Транспортні послуги - 39,480 тис.грн. (договір від 23.05.17 №35)
</t>
  </si>
  <si>
    <t xml:space="preserve"> станом на 01.11.2017 року </t>
  </si>
  <si>
    <t xml:space="preserve">Проведено наступні заходи:
1) англомовний розмовний клуб "Money. Do they really rule the word?" (40 учасників);
2) демонстраці анголомовного фільму "21" (40 учасників);
3) німецькомовний розмовний клуб у рамках підтримки ініціативи "2017-й рік - рік вивчення німецької мови в Україні" (35 учасників);
4) лекцію на тему "Жертви політичних репресій" (45 учасників);
5) демонстрація фільму українського кінематографу "Поводир" (35 учасників);
6) англомовний розмовний клуб "Why people are so violent?" (42 учасників);
7) англомовний розмовний клуб "How to sport a liar" (25 учасників);
8) майстер-клас з виготовлення ляльок-мотанок (15 увчасників);
9) англомовний розмовний клуб "36 questions to fall in love" (35 exfcybrsd);
10) англомовний розмовний клуб "Rock music" (30 учасників);
11) лекцію на тему "Новий світовий порядок - український вимір" (50 учасників);
12) семінар на тему "Успішна підготовка документів до закордонних ВНЗ" (45 учасників);
13) English Debate Club (Taras Miroshnichenko) (55 учасників);
14) зустріч з Романом Сініциним "Волонтерство на війні та по за нею" (45 учасників);
15) семінар "Алертність та віктимність: як не бути жертвою" (30 учасників);
16) семінар "PR в digital - середовищі" (40 учасників);
17) тренінг курсу домедичної допомоги (335 учасників);
18) семінар "Енергія майбутнього" (35 учасників);
19) англомовний розмовний клуб "Tourism and Travelling" (30 учасників);
20) лекцію "Beauty and Narcissism" (25 учасників);
21) психологічну гру "Шлях до мрії" (20 учаснииків);
22) тренінг "Особистісне і професійне самовизначення та планування змін" (25 учасників);
23) демонстрація фільму "Форест Гамп" (45 учасників);
24) вечір-презинтацію на тему "Співпраця "Україна - Хорватія: освіта, бізнес, безпека, культура" (30 учасників);
25) лекцію "Правила успішного виступу" (45 учасників);
26) тренінг публічного мовлення (45 учасників);
27) гру "Дебати" (20 учасників);
28) демонстрація фільму "Король говорить" (20 учасників);
29) лекцію на тему "Як просувати свій соціальний проект в медіа". Ольга Руднєва, дирекор фонду Олени Пінчук "АНТИСНІД" (48 учасників); 
30) демонстрація фільму "Сніданок у Тіффані" (25 учасників);
31) фестиваль пісень війни з Росією (70 учасників);
32) заняття з ораторського мистецтва / Ігор Білиць (35 учасників);
33) гру "Що? Де? Коли?" (30 учасників);
34) гру "Графян та його нащадки" (20 учасників);
35) актуальні уроки "Гібридна професія" (25 учасникі);
36) демонстрація фільму "Володар перснів. Повернення короля" (25 учасників);
37) курс медичної допомоги (25 учасників);
38) англомовний розмовний клуб English Speaking Club (20 учасників);
39) лекцію на тему "Особиста інформація безпека. Як захистити себе від маніпуляторів" (25 учасників);
40) польські розмовні клуби (задіяно 75 учасників);
41) гру "Що? Де? Коли?" (30 учасників);
42) курси домедичної допомоги (45 учасників);
43) курс домедичної допомоги "Невідкладний стан" (95 учасників);
</t>
  </si>
  <si>
    <t>174,776</t>
  </si>
  <si>
    <t>Придбання обладнання</t>
  </si>
  <si>
    <t>Придбано комп'ютерні комплекси</t>
  </si>
  <si>
    <t>З автором проекту узгоджено всі організаційні питання необхідні для початку виконання робіт. Визначено замовника на виконання робіт із впровадження проекту. Згідно результатів закупівлі, оголошеної в електронній системі публічних закупівель, замовником повідомлено про намір укласти договір із переможцем допорогової закупівлі. За результатами завершення процедури закупівлі, здійснюється укладання договору на виконання робіт із реконструкції спортивного поля.</t>
  </si>
  <si>
    <r>
      <rPr>
        <sz val="14"/>
        <color theme="1"/>
        <rFont val="Times New Roman"/>
        <family val="1"/>
        <charset val="204"/>
      </rPr>
      <t>Простір "Освітня асамблея"</t>
    </r>
    <r>
      <rPr>
        <sz val="13"/>
        <color theme="1"/>
        <rFont val="Times New Roman"/>
        <family val="1"/>
        <charset val="204"/>
      </rPr>
      <t xml:space="preserve">; 
</t>
    </r>
    <r>
      <rPr>
        <sz val="12"/>
        <color theme="1"/>
        <rFont val="Times New Roman"/>
        <family val="1"/>
        <charset val="204"/>
      </rPr>
      <t>м. Київ, Голосіївський парк 
ім. М.Рильського</t>
    </r>
  </si>
  <si>
    <r>
      <rPr>
        <sz val="14"/>
        <color rgb="FF000000"/>
        <rFont val="Times New Roman"/>
        <family val="1"/>
        <charset val="204"/>
      </rPr>
      <t>Реконструкція спортивного поля при школі №186</t>
    </r>
    <r>
      <rPr>
        <sz val="13"/>
        <color rgb="FF000000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м. Київ, вул. Сеченова,8</t>
    </r>
  </si>
  <si>
    <r>
      <rPr>
        <sz val="14"/>
        <color theme="1"/>
        <rFont val="Times New Roman"/>
        <family val="1"/>
        <charset val="204"/>
      </rPr>
      <t>Інноваційні комп'ютерні комплекси (1+15) для семи шкіл Голосіївського району</t>
    </r>
    <r>
      <rPr>
        <sz val="13"/>
        <color theme="1"/>
        <rFont val="Times New Roman"/>
        <family val="1"/>
        <charset val="204"/>
      </rPr>
      <t xml:space="preserve">; м. Київ: </t>
    </r>
    <r>
      <rPr>
        <sz val="12"/>
        <color theme="1"/>
        <rFont val="Times New Roman"/>
        <family val="1"/>
        <charset val="204"/>
      </rPr>
      <t xml:space="preserve">ліцей №241, вул. Голосіївська,12; гімназія №59, вул.В.Китаївська,85; гімназія №179 пр.Голосіївський,120б; школа №286, вул. Заболотного,6а; ліцей №227, вул. Якубовського,7д; школа вул. Глушкова, 17а; школа №36, вул. Стельмаха,9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</si>
</sst>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6" fontId="6" fillId="0" borderId="0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165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4" fillId="0" borderId="0" xfId="0" applyNumberFormat="1" applyFont="1" applyFill="1" applyBorder="1" applyAlignment="1">
      <alignment horizontal="right" wrapText="1"/>
    </xf>
    <xf numFmtId="4" fontId="4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166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4" xfId="0" applyFont="1" applyBorder="1" applyAlignment="1">
      <alignment horizontal="left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166" fontId="16" fillId="0" borderId="10" xfId="0" applyNumberFormat="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E15" sqref="E15"/>
    </sheetView>
  </sheetViews>
  <sheetFormatPr defaultRowHeight="13.2" x14ac:dyDescent="0.25"/>
  <cols>
    <col min="1" max="1" width="3.5546875" style="50" customWidth="1"/>
    <col min="2" max="2" width="6.88671875" style="50" customWidth="1"/>
    <col min="3" max="3" width="31.33203125" style="50" customWidth="1"/>
    <col min="4" max="4" width="19.77734375" style="50" customWidth="1"/>
    <col min="5" max="5" width="8" style="50" customWidth="1"/>
    <col min="6" max="6" width="7.109375" style="50" customWidth="1"/>
    <col min="7" max="7" width="8" style="50" customWidth="1"/>
    <col min="8" max="8" width="10.77734375" style="50" customWidth="1"/>
    <col min="9" max="10" width="7.44140625" style="50" customWidth="1"/>
    <col min="11" max="11" width="20.21875" style="50" customWidth="1"/>
    <col min="12" max="16384" width="8.88671875" style="50"/>
  </cols>
  <sheetData>
    <row r="1" spans="1:11" x14ac:dyDescent="0.25">
      <c r="K1" s="51" t="s">
        <v>39</v>
      </c>
    </row>
    <row r="3" spans="1:11" x14ac:dyDescent="0.25">
      <c r="A3" s="81" t="s">
        <v>40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x14ac:dyDescent="0.25">
      <c r="D4" s="82" t="s">
        <v>41</v>
      </c>
      <c r="E4" s="82"/>
      <c r="F4" s="82"/>
      <c r="G4" s="82"/>
      <c r="H4" s="82"/>
    </row>
    <row r="5" spans="1:11" x14ac:dyDescent="0.25">
      <c r="B5" s="52"/>
      <c r="C5" s="52"/>
      <c r="D5" s="83" t="s">
        <v>15</v>
      </c>
      <c r="E5" s="83"/>
      <c r="F5" s="83"/>
      <c r="G5" s="83"/>
      <c r="H5" s="83"/>
    </row>
    <row r="7" spans="1:11" s="53" customFormat="1" ht="10.199999999999999" x14ac:dyDescent="0.2">
      <c r="A7" s="84" t="s">
        <v>10</v>
      </c>
      <c r="B7" s="84" t="s">
        <v>42</v>
      </c>
      <c r="C7" s="84" t="s">
        <v>8</v>
      </c>
      <c r="D7" s="84" t="s">
        <v>0</v>
      </c>
      <c r="E7" s="87" t="s">
        <v>43</v>
      </c>
      <c r="F7" s="88"/>
      <c r="G7" s="89"/>
      <c r="H7" s="87" t="s">
        <v>1</v>
      </c>
      <c r="I7" s="88"/>
      <c r="J7" s="89"/>
      <c r="K7" s="84" t="s">
        <v>2</v>
      </c>
    </row>
    <row r="8" spans="1:11" s="53" customFormat="1" ht="10.199999999999999" x14ac:dyDescent="0.2">
      <c r="A8" s="85"/>
      <c r="B8" s="85"/>
      <c r="C8" s="85"/>
      <c r="D8" s="85"/>
      <c r="E8" s="84" t="s">
        <v>3</v>
      </c>
      <c r="F8" s="84" t="s">
        <v>4</v>
      </c>
      <c r="G8" s="84" t="s">
        <v>5</v>
      </c>
      <c r="H8" s="84" t="s">
        <v>44</v>
      </c>
      <c r="I8" s="87" t="s">
        <v>45</v>
      </c>
      <c r="J8" s="89"/>
      <c r="K8" s="85"/>
    </row>
    <row r="9" spans="1:11" s="53" customFormat="1" ht="10.199999999999999" x14ac:dyDescent="0.2">
      <c r="A9" s="86"/>
      <c r="B9" s="86"/>
      <c r="C9" s="86"/>
      <c r="D9" s="86"/>
      <c r="E9" s="86"/>
      <c r="F9" s="86"/>
      <c r="G9" s="86"/>
      <c r="H9" s="86"/>
      <c r="I9" s="54" t="s">
        <v>3</v>
      </c>
      <c r="J9" s="54" t="s">
        <v>4</v>
      </c>
      <c r="K9" s="86"/>
    </row>
    <row r="10" spans="1:11" s="53" customFormat="1" ht="10.199999999999999" x14ac:dyDescent="0.2">
      <c r="A10" s="55">
        <v>1</v>
      </c>
      <c r="B10" s="55">
        <v>2</v>
      </c>
      <c r="C10" s="55">
        <v>3</v>
      </c>
      <c r="D10" s="55">
        <v>4</v>
      </c>
      <c r="E10" s="55">
        <v>5</v>
      </c>
      <c r="F10" s="55">
        <v>6</v>
      </c>
      <c r="G10" s="55">
        <v>7</v>
      </c>
      <c r="H10" s="55">
        <v>8</v>
      </c>
      <c r="I10" s="55">
        <v>9</v>
      </c>
      <c r="J10" s="55">
        <v>10</v>
      </c>
      <c r="K10" s="55">
        <v>11</v>
      </c>
    </row>
    <row r="11" spans="1:11" ht="26.4" x14ac:dyDescent="0.25">
      <c r="A11" s="56">
        <v>1</v>
      </c>
      <c r="B11" s="56">
        <v>458</v>
      </c>
      <c r="C11" s="57" t="s">
        <v>16</v>
      </c>
      <c r="D11" s="58" t="s">
        <v>46</v>
      </c>
      <c r="E11" s="56">
        <v>183.505</v>
      </c>
      <c r="F11" s="56"/>
      <c r="G11" s="56">
        <f>E11-F11</f>
        <v>183.505</v>
      </c>
      <c r="H11" s="56"/>
      <c r="I11" s="56"/>
      <c r="J11" s="56"/>
      <c r="K11" s="58"/>
    </row>
    <row r="12" spans="1:11" ht="132" x14ac:dyDescent="0.25">
      <c r="A12" s="56">
        <v>2</v>
      </c>
      <c r="B12" s="56">
        <v>496</v>
      </c>
      <c r="C12" s="57" t="s">
        <v>47</v>
      </c>
      <c r="D12" s="58" t="s">
        <v>35</v>
      </c>
      <c r="E12" s="59">
        <v>997.08</v>
      </c>
      <c r="F12" s="56"/>
      <c r="G12" s="59">
        <f t="shared" ref="G12:G13" si="0">E12-F12</f>
        <v>997.08</v>
      </c>
      <c r="H12" s="56"/>
      <c r="I12" s="56"/>
      <c r="J12" s="56"/>
      <c r="K12" s="60"/>
    </row>
    <row r="13" spans="1:11" ht="39.6" x14ac:dyDescent="0.25">
      <c r="A13" s="56">
        <v>3</v>
      </c>
      <c r="B13" s="56">
        <v>461</v>
      </c>
      <c r="C13" s="57" t="s">
        <v>18</v>
      </c>
      <c r="D13" s="58" t="s">
        <v>48</v>
      </c>
      <c r="E13" s="59">
        <v>878.7</v>
      </c>
      <c r="F13" s="56"/>
      <c r="G13" s="59">
        <f t="shared" si="0"/>
        <v>878.7</v>
      </c>
      <c r="H13" s="56"/>
      <c r="I13" s="56"/>
      <c r="J13" s="56"/>
      <c r="K13" s="60"/>
    </row>
  </sheetData>
  <mergeCells count="15">
    <mergeCell ref="A3:K3"/>
    <mergeCell ref="D4:H4"/>
    <mergeCell ref="D5:H5"/>
    <mergeCell ref="A7:A9"/>
    <mergeCell ref="B7:B9"/>
    <mergeCell ref="C7:C9"/>
    <mergeCell ref="D7:D9"/>
    <mergeCell ref="E7:G7"/>
    <mergeCell ref="H7:J7"/>
    <mergeCell ref="K7:K9"/>
    <mergeCell ref="E8:E9"/>
    <mergeCell ref="F8:F9"/>
    <mergeCell ref="G8:G9"/>
    <mergeCell ref="H8:H9"/>
    <mergeCell ref="I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E15" sqref="E15"/>
    </sheetView>
  </sheetViews>
  <sheetFormatPr defaultColWidth="8.88671875" defaultRowHeight="15.6" x14ac:dyDescent="0.3"/>
  <cols>
    <col min="1" max="1" width="5.109375" style="1" customWidth="1"/>
    <col min="2" max="2" width="16.88671875" style="1" customWidth="1"/>
    <col min="3" max="3" width="50" style="1" customWidth="1"/>
    <col min="4" max="4" width="44.109375" style="1" customWidth="1"/>
    <col min="5" max="5" width="11.44140625" style="1" customWidth="1"/>
    <col min="6" max="6" width="9.6640625" style="1" customWidth="1"/>
    <col min="7" max="7" width="11.88671875" style="1" customWidth="1"/>
    <col min="8" max="8" width="51.88671875" style="1" customWidth="1"/>
    <col min="9" max="9" width="10.21875" style="1" customWidth="1"/>
    <col min="10" max="10" width="10.44140625" style="1" customWidth="1"/>
    <col min="11" max="11" width="23.33203125" style="1" customWidth="1"/>
    <col min="12" max="16384" width="8.88671875" style="1"/>
  </cols>
  <sheetData>
    <row r="1" spans="1:11" ht="17.399999999999999" x14ac:dyDescent="0.3">
      <c r="A1" s="92" t="s">
        <v>14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7.399999999999999" x14ac:dyDescent="0.3">
      <c r="A2" s="96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3">
      <c r="A3" s="97" t="s">
        <v>15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5" spans="1:11" s="2" customFormat="1" x14ac:dyDescent="0.3">
      <c r="A5" s="90" t="s">
        <v>10</v>
      </c>
      <c r="B5" s="90" t="s">
        <v>9</v>
      </c>
      <c r="C5" s="90" t="s">
        <v>8</v>
      </c>
      <c r="D5" s="90" t="s">
        <v>0</v>
      </c>
      <c r="E5" s="90" t="s">
        <v>12</v>
      </c>
      <c r="F5" s="90"/>
      <c r="G5" s="90"/>
      <c r="H5" s="90" t="s">
        <v>1</v>
      </c>
      <c r="I5" s="90"/>
      <c r="J5" s="90"/>
      <c r="K5" s="90" t="s">
        <v>2</v>
      </c>
    </row>
    <row r="6" spans="1:11" s="2" customFormat="1" x14ac:dyDescent="0.3">
      <c r="A6" s="91"/>
      <c r="B6" s="91"/>
      <c r="C6" s="91"/>
      <c r="D6" s="91"/>
      <c r="E6" s="90" t="s">
        <v>3</v>
      </c>
      <c r="F6" s="90" t="s">
        <v>4</v>
      </c>
      <c r="G6" s="90" t="s">
        <v>5</v>
      </c>
      <c r="H6" s="90" t="s">
        <v>6</v>
      </c>
      <c r="I6" s="90" t="s">
        <v>13</v>
      </c>
      <c r="J6" s="90"/>
      <c r="K6" s="91"/>
    </row>
    <row r="7" spans="1:11" s="2" customFormat="1" x14ac:dyDescent="0.3">
      <c r="A7" s="91"/>
      <c r="B7" s="91"/>
      <c r="C7" s="91"/>
      <c r="D7" s="91"/>
      <c r="E7" s="91"/>
      <c r="F7" s="91"/>
      <c r="G7" s="91"/>
      <c r="H7" s="91"/>
      <c r="I7" s="31" t="s">
        <v>7</v>
      </c>
      <c r="J7" s="31" t="s">
        <v>4</v>
      </c>
      <c r="K7" s="91"/>
    </row>
    <row r="8" spans="1:11" s="29" customFormat="1" ht="10.199999999999999" x14ac:dyDescent="0.2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</row>
    <row r="9" spans="1:11" s="5" customFormat="1" ht="156.6" thickBot="1" x14ac:dyDescent="0.35">
      <c r="A9" s="32">
        <v>1</v>
      </c>
      <c r="B9" s="32">
        <v>458</v>
      </c>
      <c r="C9" s="3" t="s">
        <v>16</v>
      </c>
      <c r="D9" s="25" t="s">
        <v>29</v>
      </c>
      <c r="E9" s="17">
        <v>183.505</v>
      </c>
      <c r="F9" s="4">
        <v>60.884</v>
      </c>
      <c r="G9" s="17">
        <f>E9-F9</f>
        <v>122.621</v>
      </c>
      <c r="H9" s="26" t="s">
        <v>28</v>
      </c>
      <c r="I9" s="27">
        <v>60.884</v>
      </c>
      <c r="J9" s="27">
        <v>60.884</v>
      </c>
      <c r="K9" s="32" t="s">
        <v>11</v>
      </c>
    </row>
    <row r="10" spans="1:11" s="7" customFormat="1" x14ac:dyDescent="0.3">
      <c r="A10" s="93" t="s">
        <v>22</v>
      </c>
      <c r="B10" s="94"/>
      <c r="C10" s="94"/>
      <c r="D10" s="95"/>
      <c r="E10" s="6">
        <f>SUM(E9:E9)</f>
        <v>183.505</v>
      </c>
      <c r="F10" s="6">
        <f>SUM(F9:F9)</f>
        <v>60.884</v>
      </c>
      <c r="G10" s="6">
        <f>SUM(G9:G9)</f>
        <v>122.621</v>
      </c>
      <c r="H10" s="6" t="s">
        <v>11</v>
      </c>
      <c r="I10" s="6">
        <f>I9</f>
        <v>60.884</v>
      </c>
      <c r="J10" s="6">
        <f>J9</f>
        <v>60.884</v>
      </c>
      <c r="K10" s="6" t="s">
        <v>11</v>
      </c>
    </row>
    <row r="11" spans="1:11" s="5" customFormat="1" ht="156" x14ac:dyDescent="0.3">
      <c r="A11" s="32">
        <v>2</v>
      </c>
      <c r="B11" s="32">
        <v>496</v>
      </c>
      <c r="C11" s="23" t="s">
        <v>17</v>
      </c>
      <c r="D11" s="25" t="s">
        <v>27</v>
      </c>
      <c r="E11" s="17">
        <v>997.08</v>
      </c>
      <c r="F11" s="17">
        <v>0</v>
      </c>
      <c r="G11" s="17">
        <f>E11-F11</f>
        <v>997.08</v>
      </c>
      <c r="H11" s="8" t="s">
        <v>11</v>
      </c>
      <c r="I11" s="8">
        <v>0</v>
      </c>
      <c r="J11" s="8">
        <v>0</v>
      </c>
      <c r="K11" s="32" t="s">
        <v>11</v>
      </c>
    </row>
    <row r="12" spans="1:11" s="5" customFormat="1" x14ac:dyDescent="0.3">
      <c r="A12" s="93" t="s">
        <v>23</v>
      </c>
      <c r="B12" s="94"/>
      <c r="C12" s="94"/>
      <c r="D12" s="95"/>
      <c r="E12" s="6">
        <f>E11</f>
        <v>997.08</v>
      </c>
      <c r="F12" s="6">
        <f>F11</f>
        <v>0</v>
      </c>
      <c r="G12" s="6">
        <f>G11</f>
        <v>997.08</v>
      </c>
      <c r="H12" s="9" t="s">
        <v>11</v>
      </c>
      <c r="I12" s="9">
        <f>I11</f>
        <v>0</v>
      </c>
      <c r="J12" s="9">
        <f>J11</f>
        <v>0</v>
      </c>
      <c r="K12" s="32" t="s">
        <v>11</v>
      </c>
    </row>
    <row r="13" spans="1:11" s="5" customFormat="1" ht="31.8" thickBot="1" x14ac:dyDescent="0.35">
      <c r="A13" s="32">
        <v>3</v>
      </c>
      <c r="B13" s="32">
        <v>461</v>
      </c>
      <c r="C13" s="3" t="s">
        <v>18</v>
      </c>
      <c r="D13" s="10" t="s">
        <v>20</v>
      </c>
      <c r="E13" s="17">
        <v>878.7</v>
      </c>
      <c r="F13" s="17">
        <v>0</v>
      </c>
      <c r="G13" s="17">
        <f>E13-F13</f>
        <v>878.7</v>
      </c>
      <c r="H13" s="8" t="s">
        <v>11</v>
      </c>
      <c r="I13" s="8">
        <v>0</v>
      </c>
      <c r="J13" s="8">
        <v>0</v>
      </c>
      <c r="K13" s="32" t="s">
        <v>11</v>
      </c>
    </row>
    <row r="14" spans="1:11" x14ac:dyDescent="0.3">
      <c r="A14" s="93" t="s">
        <v>24</v>
      </c>
      <c r="B14" s="94"/>
      <c r="C14" s="94"/>
      <c r="D14" s="95"/>
      <c r="E14" s="18">
        <f>SUM(E13:E13)</f>
        <v>878.7</v>
      </c>
      <c r="F14" s="18">
        <f>SUM(F13:F13)</f>
        <v>0</v>
      </c>
      <c r="G14" s="18">
        <f>SUM(G13:G13)</f>
        <v>878.7</v>
      </c>
      <c r="H14" s="19" t="s">
        <v>11</v>
      </c>
      <c r="I14" s="19">
        <f>SUM(I13:I13)</f>
        <v>0</v>
      </c>
      <c r="J14" s="19">
        <f>SUM(J13:J13)</f>
        <v>0</v>
      </c>
      <c r="K14" s="20" t="s">
        <v>11</v>
      </c>
    </row>
    <row r="15" spans="1:11" x14ac:dyDescent="0.3">
      <c r="A15" s="93" t="s">
        <v>19</v>
      </c>
      <c r="B15" s="94"/>
      <c r="C15" s="94"/>
      <c r="D15" s="95"/>
      <c r="E15" s="21">
        <f>E10+E12+E14</f>
        <v>2059.2849999999999</v>
      </c>
      <c r="F15" s="21">
        <f>F10+F12+F14</f>
        <v>60.884</v>
      </c>
      <c r="G15" s="21">
        <f>G10+G12+G14</f>
        <v>1998.4010000000001</v>
      </c>
      <c r="H15" s="22" t="s">
        <v>11</v>
      </c>
      <c r="I15" s="30">
        <f>I10+I12+I14</f>
        <v>60.884</v>
      </c>
      <c r="J15" s="30">
        <f>J10+J12+J14</f>
        <v>60.884</v>
      </c>
      <c r="K15" s="20" t="s">
        <v>11</v>
      </c>
    </row>
    <row r="16" spans="1:11" x14ac:dyDescent="0.3">
      <c r="A16" s="24"/>
      <c r="B16" s="11"/>
      <c r="C16" s="11"/>
      <c r="D16" s="12"/>
      <c r="E16" s="13"/>
      <c r="F16" s="13"/>
      <c r="G16" s="13"/>
      <c r="H16" s="14"/>
      <c r="I16" s="15"/>
      <c r="J16" s="15"/>
      <c r="K16" s="16"/>
    </row>
  </sheetData>
  <mergeCells count="19">
    <mergeCell ref="A14:D14"/>
    <mergeCell ref="H5:J5"/>
    <mergeCell ref="I6:J6"/>
    <mergeCell ref="E6:E7"/>
    <mergeCell ref="F6:F7"/>
    <mergeCell ref="G6:G7"/>
    <mergeCell ref="A1:K1"/>
    <mergeCell ref="A15:D15"/>
    <mergeCell ref="A2:K2"/>
    <mergeCell ref="A3:K3"/>
    <mergeCell ref="K5:K7"/>
    <mergeCell ref="D5:D7"/>
    <mergeCell ref="C5:C7"/>
    <mergeCell ref="B5:B7"/>
    <mergeCell ref="A5:A7"/>
    <mergeCell ref="H6:H7"/>
    <mergeCell ref="E5:G5"/>
    <mergeCell ref="A10:D10"/>
    <mergeCell ref="A12:D1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E15" sqref="E15"/>
    </sheetView>
  </sheetViews>
  <sheetFormatPr defaultColWidth="8.88671875" defaultRowHeight="15.6" x14ac:dyDescent="0.3"/>
  <cols>
    <col min="1" max="1" width="5.109375" style="33" customWidth="1"/>
    <col min="2" max="2" width="16.88671875" style="33" customWidth="1"/>
    <col min="3" max="3" width="50" style="33" customWidth="1"/>
    <col min="4" max="4" width="44.109375" style="33" customWidth="1"/>
    <col min="5" max="5" width="11.44140625" style="33" customWidth="1"/>
    <col min="6" max="6" width="9.6640625" style="33" customWidth="1"/>
    <col min="7" max="7" width="11.88671875" style="33" customWidth="1"/>
    <col min="8" max="8" width="51.88671875" style="33" customWidth="1"/>
    <col min="9" max="10" width="9" style="33" customWidth="1"/>
    <col min="11" max="11" width="13.6640625" style="33" customWidth="1"/>
    <col min="12" max="16384" width="8.88671875" style="33"/>
  </cols>
  <sheetData>
    <row r="1" spans="1:11" ht="18" x14ac:dyDescent="0.35">
      <c r="A1" s="100" t="s">
        <v>14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18" x14ac:dyDescent="0.35">
      <c r="A2" s="101" t="s">
        <v>31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x14ac:dyDescent="0.3">
      <c r="A3" s="97" t="s">
        <v>15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5" spans="1:11" s="34" customFormat="1" x14ac:dyDescent="0.3">
      <c r="A5" s="90" t="s">
        <v>10</v>
      </c>
      <c r="B5" s="90" t="s">
        <v>9</v>
      </c>
      <c r="C5" s="90" t="s">
        <v>8</v>
      </c>
      <c r="D5" s="90" t="s">
        <v>0</v>
      </c>
      <c r="E5" s="90" t="s">
        <v>12</v>
      </c>
      <c r="F5" s="90"/>
      <c r="G5" s="90"/>
      <c r="H5" s="90" t="s">
        <v>1</v>
      </c>
      <c r="I5" s="90"/>
      <c r="J5" s="90"/>
      <c r="K5" s="90" t="s">
        <v>2</v>
      </c>
    </row>
    <row r="6" spans="1:11" s="34" customFormat="1" x14ac:dyDescent="0.3">
      <c r="A6" s="91"/>
      <c r="B6" s="91"/>
      <c r="C6" s="91"/>
      <c r="D6" s="91"/>
      <c r="E6" s="90" t="s">
        <v>3</v>
      </c>
      <c r="F6" s="90" t="s">
        <v>4</v>
      </c>
      <c r="G6" s="90" t="s">
        <v>5</v>
      </c>
      <c r="H6" s="90" t="s">
        <v>6</v>
      </c>
      <c r="I6" s="90" t="s">
        <v>13</v>
      </c>
      <c r="J6" s="90"/>
      <c r="K6" s="91"/>
    </row>
    <row r="7" spans="1:11" s="34" customFormat="1" x14ac:dyDescent="0.3">
      <c r="A7" s="91"/>
      <c r="B7" s="91"/>
      <c r="C7" s="91"/>
      <c r="D7" s="91"/>
      <c r="E7" s="91"/>
      <c r="F7" s="91"/>
      <c r="G7" s="91"/>
      <c r="H7" s="91"/>
      <c r="I7" s="31" t="s">
        <v>7</v>
      </c>
      <c r="J7" s="31" t="s">
        <v>4</v>
      </c>
      <c r="K7" s="91"/>
    </row>
    <row r="8" spans="1:11" s="35" customFormat="1" ht="10.199999999999999" x14ac:dyDescent="0.2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</row>
    <row r="9" spans="1:11" s="36" customFormat="1" ht="390.6" thickBot="1" x14ac:dyDescent="0.35">
      <c r="A9" s="32">
        <v>1</v>
      </c>
      <c r="B9" s="32">
        <v>458</v>
      </c>
      <c r="C9" s="3" t="s">
        <v>16</v>
      </c>
      <c r="D9" s="25" t="s">
        <v>32</v>
      </c>
      <c r="E9" s="17">
        <v>183.505</v>
      </c>
      <c r="F9" s="4">
        <v>116.053</v>
      </c>
      <c r="G9" s="17">
        <f>E9-F9</f>
        <v>67.451999999999998</v>
      </c>
      <c r="H9" s="26" t="s">
        <v>33</v>
      </c>
      <c r="I9" s="27">
        <v>116.053</v>
      </c>
      <c r="J9" s="27">
        <v>116.053</v>
      </c>
      <c r="K9" s="32" t="s">
        <v>11</v>
      </c>
    </row>
    <row r="10" spans="1:11" s="37" customFormat="1" x14ac:dyDescent="0.3">
      <c r="A10" s="93" t="s">
        <v>34</v>
      </c>
      <c r="B10" s="98"/>
      <c r="C10" s="98"/>
      <c r="D10" s="99"/>
      <c r="E10" s="6">
        <f>SUM(E9:E9)</f>
        <v>183.505</v>
      </c>
      <c r="F10" s="6">
        <f>SUM(F9:F9)</f>
        <v>116.053</v>
      </c>
      <c r="G10" s="6">
        <f>SUM(G9:G9)</f>
        <v>67.451999999999998</v>
      </c>
      <c r="H10" s="6" t="s">
        <v>11</v>
      </c>
      <c r="I10" s="6">
        <f t="shared" ref="I10:J10" si="0">SUM(I9:I9)</f>
        <v>116.053</v>
      </c>
      <c r="J10" s="6">
        <f t="shared" si="0"/>
        <v>116.053</v>
      </c>
      <c r="K10" s="6" t="s">
        <v>11</v>
      </c>
    </row>
    <row r="11" spans="1:11" s="36" customFormat="1" ht="156" x14ac:dyDescent="0.3">
      <c r="A11" s="32">
        <v>2</v>
      </c>
      <c r="B11" s="32">
        <v>496</v>
      </c>
      <c r="C11" s="23" t="s">
        <v>17</v>
      </c>
      <c r="D11" s="38" t="s">
        <v>35</v>
      </c>
      <c r="E11" s="17">
        <v>997.08</v>
      </c>
      <c r="F11" s="17">
        <v>0</v>
      </c>
      <c r="G11" s="17">
        <f>E11-F11</f>
        <v>997.08</v>
      </c>
      <c r="H11" s="8" t="s">
        <v>11</v>
      </c>
      <c r="I11" s="8">
        <v>0</v>
      </c>
      <c r="J11" s="8">
        <v>0</v>
      </c>
      <c r="K11" s="32" t="s">
        <v>11</v>
      </c>
    </row>
    <row r="12" spans="1:11" s="36" customFormat="1" x14ac:dyDescent="0.3">
      <c r="A12" s="93" t="s">
        <v>36</v>
      </c>
      <c r="B12" s="98"/>
      <c r="C12" s="98"/>
      <c r="D12" s="99"/>
      <c r="E12" s="6">
        <f>E11</f>
        <v>997.08</v>
      </c>
      <c r="F12" s="6">
        <f t="shared" ref="F12:G12" si="1">F11</f>
        <v>0</v>
      </c>
      <c r="G12" s="6">
        <f t="shared" si="1"/>
        <v>997.08</v>
      </c>
      <c r="H12" s="9" t="s">
        <v>11</v>
      </c>
      <c r="I12" s="6">
        <f t="shared" ref="I12:J12" si="2">I11</f>
        <v>0</v>
      </c>
      <c r="J12" s="6">
        <f t="shared" si="2"/>
        <v>0</v>
      </c>
      <c r="K12" s="32" t="s">
        <v>11</v>
      </c>
    </row>
    <row r="13" spans="1:11" s="36" customFormat="1" ht="31.8" thickBot="1" x14ac:dyDescent="0.35">
      <c r="A13" s="32">
        <v>3</v>
      </c>
      <c r="B13" s="32">
        <v>461</v>
      </c>
      <c r="C13" s="3" t="s">
        <v>18</v>
      </c>
      <c r="D13" s="10" t="s">
        <v>20</v>
      </c>
      <c r="E13" s="17">
        <v>878.7</v>
      </c>
      <c r="F13" s="17">
        <v>0</v>
      </c>
      <c r="G13" s="17">
        <f>E13-F13</f>
        <v>878.7</v>
      </c>
      <c r="H13" s="8" t="s">
        <v>11</v>
      </c>
      <c r="I13" s="8">
        <v>0</v>
      </c>
      <c r="J13" s="8">
        <v>0</v>
      </c>
      <c r="K13" s="32" t="s">
        <v>11</v>
      </c>
    </row>
    <row r="14" spans="1:11" x14ac:dyDescent="0.3">
      <c r="A14" s="93" t="s">
        <v>37</v>
      </c>
      <c r="B14" s="98"/>
      <c r="C14" s="98"/>
      <c r="D14" s="99"/>
      <c r="E14" s="39">
        <f>SUM(E13:E13)</f>
        <v>878.7</v>
      </c>
      <c r="F14" s="39">
        <f>SUM(F13:F13)</f>
        <v>0</v>
      </c>
      <c r="G14" s="39">
        <f>SUM(G13:G13)</f>
        <v>878.7</v>
      </c>
      <c r="H14" s="40" t="s">
        <v>11</v>
      </c>
      <c r="I14" s="39">
        <f t="shared" ref="I14:J14" si="3">SUM(I13:I13)</f>
        <v>0</v>
      </c>
      <c r="J14" s="39">
        <f t="shared" si="3"/>
        <v>0</v>
      </c>
      <c r="K14" s="41" t="s">
        <v>11</v>
      </c>
    </row>
    <row r="15" spans="1:11" x14ac:dyDescent="0.3">
      <c r="A15" s="93" t="s">
        <v>19</v>
      </c>
      <c r="B15" s="98"/>
      <c r="C15" s="98"/>
      <c r="D15" s="99"/>
      <c r="E15" s="42">
        <f>E10+E12+E14</f>
        <v>2059.2849999999999</v>
      </c>
      <c r="F15" s="42">
        <f>F10+F12+F14</f>
        <v>116.053</v>
      </c>
      <c r="G15" s="42">
        <f>G10+G12+G14</f>
        <v>1943.2320000000002</v>
      </c>
      <c r="H15" s="43" t="s">
        <v>11</v>
      </c>
      <c r="I15" s="42">
        <f t="shared" ref="I15:J15" si="4">I10+I12+I14</f>
        <v>116.053</v>
      </c>
      <c r="J15" s="42">
        <f t="shared" si="4"/>
        <v>116.053</v>
      </c>
      <c r="K15" s="41" t="s">
        <v>11</v>
      </c>
    </row>
    <row r="16" spans="1:11" x14ac:dyDescent="0.3">
      <c r="A16" s="24" t="s">
        <v>38</v>
      </c>
      <c r="B16" s="44"/>
      <c r="C16" s="44"/>
      <c r="D16" s="45"/>
      <c r="E16" s="46"/>
      <c r="F16" s="46"/>
      <c r="G16" s="46"/>
      <c r="H16" s="47"/>
      <c r="I16" s="48"/>
      <c r="J16" s="48"/>
      <c r="K16" s="49"/>
    </row>
  </sheetData>
  <mergeCells count="19">
    <mergeCell ref="A12:D12"/>
    <mergeCell ref="A14:D14"/>
    <mergeCell ref="A15:D15"/>
    <mergeCell ref="E6:E7"/>
    <mergeCell ref="F6:F7"/>
    <mergeCell ref="G6:G7"/>
    <mergeCell ref="H6:H7"/>
    <mergeCell ref="I6:J6"/>
    <mergeCell ref="A10:D10"/>
    <mergeCell ref="A1:K1"/>
    <mergeCell ref="A2:K2"/>
    <mergeCell ref="A3:K3"/>
    <mergeCell ref="A5:A7"/>
    <mergeCell ref="B5:B7"/>
    <mergeCell ref="C5:C7"/>
    <mergeCell ref="D5:D7"/>
    <mergeCell ref="E5:G5"/>
    <mergeCell ref="H5:J5"/>
    <mergeCell ref="K5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E15" sqref="E15"/>
    </sheetView>
  </sheetViews>
  <sheetFormatPr defaultColWidth="8.88671875" defaultRowHeight="15.6" x14ac:dyDescent="0.3"/>
  <cols>
    <col min="1" max="1" width="5.109375" style="1" customWidth="1"/>
    <col min="2" max="2" width="16.88671875" style="1" customWidth="1"/>
    <col min="3" max="3" width="46.5546875" style="1" customWidth="1"/>
    <col min="4" max="4" width="41" style="1" customWidth="1"/>
    <col min="5" max="5" width="11.44140625" style="1" customWidth="1"/>
    <col min="6" max="6" width="9.6640625" style="1" customWidth="1"/>
    <col min="7" max="7" width="11.88671875" style="1" customWidth="1"/>
    <col min="8" max="8" width="63.5546875" style="1" customWidth="1"/>
    <col min="9" max="9" width="10.21875" style="1" customWidth="1"/>
    <col min="10" max="10" width="10.44140625" style="1" customWidth="1"/>
    <col min="11" max="11" width="25.21875" style="1" customWidth="1"/>
    <col min="12" max="16384" width="8.88671875" style="1"/>
  </cols>
  <sheetData>
    <row r="1" spans="1:11" ht="17.399999999999999" x14ac:dyDescent="0.3">
      <c r="A1" s="92" t="s">
        <v>14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7.399999999999999" x14ac:dyDescent="0.3">
      <c r="A2" s="96" t="s">
        <v>31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3">
      <c r="A3" s="97" t="s">
        <v>15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5" spans="1:11" s="2" customFormat="1" x14ac:dyDescent="0.3">
      <c r="A5" s="90" t="s">
        <v>10</v>
      </c>
      <c r="B5" s="90" t="s">
        <v>9</v>
      </c>
      <c r="C5" s="90" t="s">
        <v>8</v>
      </c>
      <c r="D5" s="90" t="s">
        <v>0</v>
      </c>
      <c r="E5" s="90" t="s">
        <v>12</v>
      </c>
      <c r="F5" s="90"/>
      <c r="G5" s="90"/>
      <c r="H5" s="90" t="s">
        <v>1</v>
      </c>
      <c r="I5" s="90"/>
      <c r="J5" s="90"/>
      <c r="K5" s="90" t="s">
        <v>2</v>
      </c>
    </row>
    <row r="6" spans="1:11" s="2" customFormat="1" x14ac:dyDescent="0.3">
      <c r="A6" s="91"/>
      <c r="B6" s="91"/>
      <c r="C6" s="91"/>
      <c r="D6" s="91"/>
      <c r="E6" s="90" t="s">
        <v>3</v>
      </c>
      <c r="F6" s="90" t="s">
        <v>4</v>
      </c>
      <c r="G6" s="90" t="s">
        <v>5</v>
      </c>
      <c r="H6" s="90" t="s">
        <v>6</v>
      </c>
      <c r="I6" s="90" t="s">
        <v>13</v>
      </c>
      <c r="J6" s="90"/>
      <c r="K6" s="91"/>
    </row>
    <row r="7" spans="1:11" s="2" customFormat="1" x14ac:dyDescent="0.3">
      <c r="A7" s="91"/>
      <c r="B7" s="91"/>
      <c r="C7" s="91"/>
      <c r="D7" s="91"/>
      <c r="E7" s="91"/>
      <c r="F7" s="91"/>
      <c r="G7" s="91"/>
      <c r="H7" s="91"/>
      <c r="I7" s="31" t="s">
        <v>7</v>
      </c>
      <c r="J7" s="31" t="s">
        <v>4</v>
      </c>
      <c r="K7" s="91"/>
    </row>
    <row r="8" spans="1:11" s="29" customFormat="1" ht="10.199999999999999" x14ac:dyDescent="0.2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</row>
    <row r="9" spans="1:11" s="5" customFormat="1" ht="390.6" thickBot="1" x14ac:dyDescent="0.35">
      <c r="A9" s="32">
        <v>1</v>
      </c>
      <c r="B9" s="32">
        <v>458</v>
      </c>
      <c r="C9" s="3" t="s">
        <v>16</v>
      </c>
      <c r="D9" s="25" t="s">
        <v>25</v>
      </c>
      <c r="E9" s="17">
        <v>183.505</v>
      </c>
      <c r="F9" s="4">
        <v>116.053</v>
      </c>
      <c r="G9" s="17">
        <f>E9-F9</f>
        <v>67.451999999999998</v>
      </c>
      <c r="H9" s="26" t="s">
        <v>26</v>
      </c>
      <c r="I9" s="27">
        <v>157.78899999999999</v>
      </c>
      <c r="J9" s="27">
        <v>116.053</v>
      </c>
      <c r="K9" s="32" t="s">
        <v>21</v>
      </c>
    </row>
    <row r="10" spans="1:11" s="7" customFormat="1" x14ac:dyDescent="0.3">
      <c r="A10" s="93" t="s">
        <v>22</v>
      </c>
      <c r="B10" s="94"/>
      <c r="C10" s="94"/>
      <c r="D10" s="95"/>
      <c r="E10" s="6">
        <f>SUM(E9:E9)</f>
        <v>183.505</v>
      </c>
      <c r="F10" s="6">
        <f>SUM(F9:F9)</f>
        <v>116.053</v>
      </c>
      <c r="G10" s="6">
        <f>SUM(G9:G9)</f>
        <v>67.451999999999998</v>
      </c>
      <c r="H10" s="6" t="s">
        <v>11</v>
      </c>
      <c r="I10" s="6">
        <f>I9</f>
        <v>157.78899999999999</v>
      </c>
      <c r="J10" s="6">
        <v>116.053</v>
      </c>
      <c r="K10" s="6" t="s">
        <v>11</v>
      </c>
    </row>
    <row r="11" spans="1:11" s="5" customFormat="1" ht="156" x14ac:dyDescent="0.3">
      <c r="A11" s="32">
        <v>2</v>
      </c>
      <c r="B11" s="32">
        <v>496</v>
      </c>
      <c r="C11" s="23" t="s">
        <v>17</v>
      </c>
      <c r="D11" s="25" t="s">
        <v>27</v>
      </c>
      <c r="E11" s="17">
        <v>997.08</v>
      </c>
      <c r="F11" s="17">
        <v>0</v>
      </c>
      <c r="G11" s="17">
        <f>E11-F11</f>
        <v>997.08</v>
      </c>
      <c r="H11" s="8" t="s">
        <v>11</v>
      </c>
      <c r="I11" s="8">
        <v>0</v>
      </c>
      <c r="J11" s="8">
        <v>0</v>
      </c>
      <c r="K11" s="32" t="s">
        <v>11</v>
      </c>
    </row>
    <row r="12" spans="1:11" s="5" customFormat="1" x14ac:dyDescent="0.3">
      <c r="A12" s="93" t="s">
        <v>23</v>
      </c>
      <c r="B12" s="94"/>
      <c r="C12" s="94"/>
      <c r="D12" s="95"/>
      <c r="E12" s="6">
        <f>E11</f>
        <v>997.08</v>
      </c>
      <c r="F12" s="6">
        <f t="shared" ref="F12:J12" si="0">F11</f>
        <v>0</v>
      </c>
      <c r="G12" s="6">
        <f t="shared" si="0"/>
        <v>997.08</v>
      </c>
      <c r="H12" s="9" t="s">
        <v>11</v>
      </c>
      <c r="I12" s="9">
        <f t="shared" si="0"/>
        <v>0</v>
      </c>
      <c r="J12" s="9">
        <f t="shared" si="0"/>
        <v>0</v>
      </c>
      <c r="K12" s="32" t="s">
        <v>11</v>
      </c>
    </row>
    <row r="13" spans="1:11" s="5" customFormat="1" ht="31.8" thickBot="1" x14ac:dyDescent="0.35">
      <c r="A13" s="32">
        <v>3</v>
      </c>
      <c r="B13" s="32">
        <v>461</v>
      </c>
      <c r="C13" s="3" t="s">
        <v>18</v>
      </c>
      <c r="D13" s="10" t="s">
        <v>20</v>
      </c>
      <c r="E13" s="17">
        <v>878.7</v>
      </c>
      <c r="F13" s="17">
        <v>0</v>
      </c>
      <c r="G13" s="17">
        <f>E13-F13</f>
        <v>878.7</v>
      </c>
      <c r="H13" s="8" t="s">
        <v>11</v>
      </c>
      <c r="I13" s="8">
        <v>0</v>
      </c>
      <c r="J13" s="8">
        <v>0</v>
      </c>
      <c r="K13" s="32" t="s">
        <v>11</v>
      </c>
    </row>
    <row r="14" spans="1:11" x14ac:dyDescent="0.3">
      <c r="A14" s="93" t="s">
        <v>24</v>
      </c>
      <c r="B14" s="94"/>
      <c r="C14" s="94"/>
      <c r="D14" s="95"/>
      <c r="E14" s="18">
        <f>SUM(E13:E13)</f>
        <v>878.7</v>
      </c>
      <c r="F14" s="18">
        <f>SUM(F13:F13)</f>
        <v>0</v>
      </c>
      <c r="G14" s="18">
        <f>SUM(G13:G13)</f>
        <v>878.7</v>
      </c>
      <c r="H14" s="19" t="s">
        <v>11</v>
      </c>
      <c r="I14" s="19">
        <f>SUM(I13:I13)</f>
        <v>0</v>
      </c>
      <c r="J14" s="19">
        <f>SUM(J13:J13)</f>
        <v>0</v>
      </c>
      <c r="K14" s="20" t="s">
        <v>11</v>
      </c>
    </row>
    <row r="15" spans="1:11" x14ac:dyDescent="0.3">
      <c r="A15" s="93" t="s">
        <v>19</v>
      </c>
      <c r="B15" s="94"/>
      <c r="C15" s="94"/>
      <c r="D15" s="95"/>
      <c r="E15" s="21">
        <f>E10+E12+E14</f>
        <v>2059.2849999999999</v>
      </c>
      <c r="F15" s="21">
        <f>F10+F12+F14</f>
        <v>116.053</v>
      </c>
      <c r="G15" s="21">
        <f>G10+G12+G14</f>
        <v>1943.2320000000002</v>
      </c>
      <c r="H15" s="22" t="s">
        <v>11</v>
      </c>
      <c r="I15" s="30">
        <f>I10+I12+I14</f>
        <v>157.78899999999999</v>
      </c>
      <c r="J15" s="30">
        <f>J10+J12+J14</f>
        <v>116.053</v>
      </c>
      <c r="K15" s="20" t="s">
        <v>11</v>
      </c>
    </row>
    <row r="16" spans="1:11" x14ac:dyDescent="0.3">
      <c r="A16" s="24"/>
      <c r="B16" s="11"/>
      <c r="C16" s="11"/>
      <c r="D16" s="12"/>
      <c r="E16" s="13"/>
      <c r="F16" s="13"/>
      <c r="G16" s="13"/>
      <c r="H16" s="14"/>
      <c r="I16" s="15"/>
      <c r="J16" s="15"/>
      <c r="K16" s="16"/>
    </row>
  </sheetData>
  <mergeCells count="19">
    <mergeCell ref="A12:D12"/>
    <mergeCell ref="A14:D14"/>
    <mergeCell ref="A15:D15"/>
    <mergeCell ref="E6:E7"/>
    <mergeCell ref="F6:F7"/>
    <mergeCell ref="G6:G7"/>
    <mergeCell ref="H6:H7"/>
    <mergeCell ref="I6:J6"/>
    <mergeCell ref="A10:D10"/>
    <mergeCell ref="A1:K1"/>
    <mergeCell ref="A2:K2"/>
    <mergeCell ref="A3:K3"/>
    <mergeCell ref="A5:A7"/>
    <mergeCell ref="B5:B7"/>
    <mergeCell ref="C5:C7"/>
    <mergeCell ref="D5:D7"/>
    <mergeCell ref="E5:G5"/>
    <mergeCell ref="H5:J5"/>
    <mergeCell ref="K5:K7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10" zoomScale="60" zoomScaleNormal="60" zoomScaleSheetLayoutView="40" zoomScalePageLayoutView="60" workbookViewId="0">
      <selection activeCell="C20" sqref="C20"/>
    </sheetView>
  </sheetViews>
  <sheetFormatPr defaultColWidth="8.88671875" defaultRowHeight="15.6" x14ac:dyDescent="0.3"/>
  <cols>
    <col min="1" max="1" width="3.77734375" style="1" customWidth="1"/>
    <col min="2" max="2" width="7.44140625" style="1" customWidth="1"/>
    <col min="3" max="3" width="43.6640625" style="1" customWidth="1"/>
    <col min="4" max="4" width="41.5546875" style="1" customWidth="1"/>
    <col min="5" max="5" width="12.109375" style="1" bestFit="1" customWidth="1"/>
    <col min="6" max="6" width="12.109375" style="1" customWidth="1"/>
    <col min="7" max="7" width="11.88671875" style="1" customWidth="1"/>
    <col min="8" max="8" width="47.33203125" style="1" customWidth="1"/>
    <col min="9" max="9" width="12.109375" style="1" customWidth="1"/>
    <col min="10" max="10" width="12.6640625" style="1" customWidth="1"/>
    <col min="11" max="11" width="154.88671875" style="1" customWidth="1"/>
    <col min="12" max="16384" width="8.88671875" style="1"/>
  </cols>
  <sheetData>
    <row r="1" spans="1:11" ht="17.399999999999999" x14ac:dyDescent="0.3">
      <c r="A1" s="92" t="s">
        <v>14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16.8" customHeight="1" x14ac:dyDescent="0.3">
      <c r="A2" s="96" t="s">
        <v>54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2.6" customHeight="1" x14ac:dyDescent="0.3">
      <c r="A3" s="122" t="s">
        <v>15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5.4" customHeight="1" x14ac:dyDescent="0.3"/>
    <row r="5" spans="1:11" s="2" customFormat="1" x14ac:dyDescent="0.3">
      <c r="A5" s="105" t="s">
        <v>10</v>
      </c>
      <c r="B5" s="105" t="s">
        <v>52</v>
      </c>
      <c r="C5" s="105" t="s">
        <v>8</v>
      </c>
      <c r="D5" s="105" t="s">
        <v>0</v>
      </c>
      <c r="E5" s="108" t="s">
        <v>12</v>
      </c>
      <c r="F5" s="109"/>
      <c r="G5" s="110"/>
      <c r="H5" s="108" t="s">
        <v>1</v>
      </c>
      <c r="I5" s="109"/>
      <c r="J5" s="110"/>
      <c r="K5" s="105" t="s">
        <v>2</v>
      </c>
    </row>
    <row r="6" spans="1:11" s="2" customFormat="1" ht="36.6" customHeight="1" x14ac:dyDescent="0.3">
      <c r="A6" s="106"/>
      <c r="B6" s="106"/>
      <c r="C6" s="106"/>
      <c r="D6" s="106"/>
      <c r="E6" s="105" t="s">
        <v>3</v>
      </c>
      <c r="F6" s="105" t="s">
        <v>4</v>
      </c>
      <c r="G6" s="105" t="s">
        <v>5</v>
      </c>
      <c r="H6" s="105" t="s">
        <v>6</v>
      </c>
      <c r="I6" s="108" t="s">
        <v>13</v>
      </c>
      <c r="J6" s="110"/>
      <c r="K6" s="106"/>
    </row>
    <row r="7" spans="1:11" s="2" customFormat="1" ht="43.2" customHeight="1" x14ac:dyDescent="0.3">
      <c r="A7" s="107"/>
      <c r="B7" s="107"/>
      <c r="C7" s="107"/>
      <c r="D7" s="107"/>
      <c r="E7" s="107"/>
      <c r="F7" s="107"/>
      <c r="G7" s="107"/>
      <c r="H7" s="107"/>
      <c r="I7" s="62" t="s">
        <v>7</v>
      </c>
      <c r="J7" s="62" t="s">
        <v>4</v>
      </c>
      <c r="K7" s="107"/>
    </row>
    <row r="8" spans="1:11" s="29" customFormat="1" ht="10.199999999999999" x14ac:dyDescent="0.2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</row>
    <row r="9" spans="1:11" s="61" customFormat="1" ht="408.6" customHeight="1" x14ac:dyDescent="0.3">
      <c r="A9" s="121">
        <v>1</v>
      </c>
      <c r="B9" s="121">
        <v>458</v>
      </c>
      <c r="C9" s="120" t="s">
        <v>60</v>
      </c>
      <c r="D9" s="119" t="s">
        <v>49</v>
      </c>
      <c r="E9" s="117">
        <v>183.505</v>
      </c>
      <c r="F9" s="117" t="s">
        <v>56</v>
      </c>
      <c r="G9" s="113">
        <f>E9-F9</f>
        <v>8.728999999999985</v>
      </c>
      <c r="H9" s="111" t="s">
        <v>53</v>
      </c>
      <c r="I9" s="117" t="s">
        <v>51</v>
      </c>
      <c r="J9" s="113" t="str">
        <f>F9</f>
        <v>174,776</v>
      </c>
      <c r="K9" s="111" t="s">
        <v>55</v>
      </c>
    </row>
    <row r="10" spans="1:11" s="61" customFormat="1" ht="307.2" customHeight="1" x14ac:dyDescent="0.3">
      <c r="A10" s="121"/>
      <c r="B10" s="121"/>
      <c r="C10" s="120"/>
      <c r="D10" s="119"/>
      <c r="E10" s="118"/>
      <c r="F10" s="118"/>
      <c r="G10" s="114"/>
      <c r="H10" s="112"/>
      <c r="I10" s="118"/>
      <c r="J10" s="114"/>
      <c r="K10" s="112"/>
    </row>
    <row r="11" spans="1:11" s="69" customFormat="1" ht="17.399999999999999" x14ac:dyDescent="0.3">
      <c r="A11" s="102" t="s">
        <v>22</v>
      </c>
      <c r="B11" s="115"/>
      <c r="C11" s="115"/>
      <c r="D11" s="116"/>
      <c r="E11" s="68">
        <f>SUM(E9:E9)</f>
        <v>183.505</v>
      </c>
      <c r="F11" s="68" t="str">
        <f>F9</f>
        <v>174,776</v>
      </c>
      <c r="G11" s="68">
        <f>E11-F11</f>
        <v>8.728999999999985</v>
      </c>
      <c r="H11" s="68" t="s">
        <v>11</v>
      </c>
      <c r="I11" s="68" t="str">
        <f>I9</f>
        <v>179,476</v>
      </c>
      <c r="J11" s="68" t="str">
        <f>J9</f>
        <v>174,776</v>
      </c>
      <c r="K11" s="68" t="s">
        <v>11</v>
      </c>
    </row>
    <row r="12" spans="1:11" s="75" customFormat="1" ht="150" customHeight="1" x14ac:dyDescent="0.3">
      <c r="A12" s="70">
        <v>2</v>
      </c>
      <c r="B12" s="70">
        <v>496</v>
      </c>
      <c r="C12" s="71" t="s">
        <v>62</v>
      </c>
      <c r="D12" s="72" t="s">
        <v>50</v>
      </c>
      <c r="E12" s="73">
        <v>997.08</v>
      </c>
      <c r="F12" s="73">
        <v>946.49199999999996</v>
      </c>
      <c r="G12" s="73">
        <f>E12-F12</f>
        <v>50.588000000000079</v>
      </c>
      <c r="H12" s="74" t="s">
        <v>57</v>
      </c>
      <c r="I12" s="73">
        <v>946.49199999999996</v>
      </c>
      <c r="J12" s="73">
        <v>946.49199999999996</v>
      </c>
      <c r="K12" s="70" t="s">
        <v>58</v>
      </c>
    </row>
    <row r="13" spans="1:11" s="75" customFormat="1" ht="17.399999999999999" x14ac:dyDescent="0.3">
      <c r="A13" s="102" t="s">
        <v>23</v>
      </c>
      <c r="B13" s="115"/>
      <c r="C13" s="115"/>
      <c r="D13" s="116"/>
      <c r="E13" s="68">
        <f>E12</f>
        <v>997.08</v>
      </c>
      <c r="F13" s="68">
        <f t="shared" ref="F13:J13" si="0">F12</f>
        <v>946.49199999999996</v>
      </c>
      <c r="G13" s="68">
        <f t="shared" si="0"/>
        <v>50.588000000000079</v>
      </c>
      <c r="H13" s="76" t="s">
        <v>11</v>
      </c>
      <c r="I13" s="68">
        <f t="shared" si="0"/>
        <v>946.49199999999996</v>
      </c>
      <c r="J13" s="68">
        <f t="shared" si="0"/>
        <v>946.49199999999996</v>
      </c>
      <c r="K13" s="70" t="s">
        <v>11</v>
      </c>
    </row>
    <row r="14" spans="1:11" s="75" customFormat="1" ht="255.6" customHeight="1" x14ac:dyDescent="0.3">
      <c r="A14" s="70">
        <v>3</v>
      </c>
      <c r="B14" s="70">
        <v>461</v>
      </c>
      <c r="C14" s="77" t="s">
        <v>61</v>
      </c>
      <c r="D14" s="80" t="s">
        <v>59</v>
      </c>
      <c r="E14" s="73">
        <v>878.7</v>
      </c>
      <c r="F14" s="73">
        <v>0</v>
      </c>
      <c r="G14" s="73">
        <f>E14-F14</f>
        <v>878.7</v>
      </c>
      <c r="H14" s="74" t="s">
        <v>11</v>
      </c>
      <c r="I14" s="73">
        <v>0</v>
      </c>
      <c r="J14" s="73">
        <v>0</v>
      </c>
      <c r="K14" s="70" t="s">
        <v>11</v>
      </c>
    </row>
    <row r="15" spans="1:11" s="63" customFormat="1" ht="17.399999999999999" x14ac:dyDescent="0.35">
      <c r="A15" s="102" t="s">
        <v>24</v>
      </c>
      <c r="B15" s="103"/>
      <c r="C15" s="103"/>
      <c r="D15" s="104"/>
      <c r="E15" s="67">
        <f>SUM(E14:E14)</f>
        <v>878.7</v>
      </c>
      <c r="F15" s="67">
        <f>SUM(F14:F14)</f>
        <v>0</v>
      </c>
      <c r="G15" s="67">
        <f>SUM(G14:G14)</f>
        <v>878.7</v>
      </c>
      <c r="H15" s="78" t="s">
        <v>11</v>
      </c>
      <c r="I15" s="79">
        <f>SUM(I14:I14)</f>
        <v>0</v>
      </c>
      <c r="J15" s="79">
        <f>SUM(J14:J14)</f>
        <v>0</v>
      </c>
      <c r="K15" s="66" t="s">
        <v>11</v>
      </c>
    </row>
    <row r="16" spans="1:11" s="63" customFormat="1" ht="36" customHeight="1" x14ac:dyDescent="0.35">
      <c r="A16" s="102" t="s">
        <v>19</v>
      </c>
      <c r="B16" s="103"/>
      <c r="C16" s="103"/>
      <c r="D16" s="104"/>
      <c r="E16" s="64">
        <f>E11+E13+E15</f>
        <v>2059.2849999999999</v>
      </c>
      <c r="F16" s="64">
        <f>F11+F13+F15</f>
        <v>1121.268</v>
      </c>
      <c r="G16" s="64">
        <f>G11+G13+G15</f>
        <v>938.01700000000005</v>
      </c>
      <c r="H16" s="65" t="s">
        <v>11</v>
      </c>
      <c r="I16" s="67">
        <f>I11+I13+I15</f>
        <v>1125.9679999999998</v>
      </c>
      <c r="J16" s="67">
        <f>J11+J13+J15</f>
        <v>1121.268</v>
      </c>
      <c r="K16" s="66" t="s">
        <v>11</v>
      </c>
    </row>
    <row r="17" spans="1:11" x14ac:dyDescent="0.3">
      <c r="A17" s="24"/>
      <c r="B17" s="11"/>
      <c r="C17" s="11"/>
      <c r="D17" s="12"/>
      <c r="E17" s="13"/>
      <c r="F17" s="13"/>
      <c r="G17" s="13"/>
      <c r="H17" s="14"/>
      <c r="I17" s="15"/>
      <c r="J17" s="15"/>
      <c r="K17" s="16"/>
    </row>
  </sheetData>
  <mergeCells count="30">
    <mergeCell ref="G6:G7"/>
    <mergeCell ref="A1:K1"/>
    <mergeCell ref="A11:D11"/>
    <mergeCell ref="A13:D13"/>
    <mergeCell ref="A15:D15"/>
    <mergeCell ref="I9:I10"/>
    <mergeCell ref="H9:H10"/>
    <mergeCell ref="G9:G10"/>
    <mergeCell ref="F9:F10"/>
    <mergeCell ref="E9:E10"/>
    <mergeCell ref="D9:D10"/>
    <mergeCell ref="C9:C10"/>
    <mergeCell ref="B9:B10"/>
    <mergeCell ref="A9:A10"/>
    <mergeCell ref="A16:D16"/>
    <mergeCell ref="A2:K2"/>
    <mergeCell ref="A3:K3"/>
    <mergeCell ref="K5:K7"/>
    <mergeCell ref="D5:D7"/>
    <mergeCell ref="C5:C7"/>
    <mergeCell ref="B5:B7"/>
    <mergeCell ref="A5:A7"/>
    <mergeCell ref="H6:H7"/>
    <mergeCell ref="E5:G5"/>
    <mergeCell ref="H5:J5"/>
    <mergeCell ref="I6:J6"/>
    <mergeCell ref="E6:E7"/>
    <mergeCell ref="F6:F7"/>
    <mergeCell ref="K9:K10"/>
    <mergeCell ref="J9:J10"/>
  </mergeCells>
  <pageMargins left="7.874015748031496E-2" right="7.874015748031496E-2" top="0.27559055118110237" bottom="7.874015748031496E-2" header="0.11811023622047245" footer="0.11811023622047245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XFD1048576"/>
    </sheetView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01.04.17</vt:lpstr>
      <vt:lpstr>01.05.17</vt:lpstr>
      <vt:lpstr>01.06.17</vt:lpstr>
      <vt:lpstr>01.06.17 зміни</vt:lpstr>
      <vt:lpstr>ЗВІТ реалізація ГБ</vt:lpstr>
      <vt:lpstr>Лист1</vt:lpstr>
      <vt:lpstr>'ЗВІТ реалізація ГБ'!Область_печати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2017-11-02T13:50:46Z</dcterms:modified>
</cp:coreProperties>
</file>