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доходи 2014\Виконання 2014\01 09 14\"/>
    </mc:Choice>
  </mc:AlternateContent>
  <bookViews>
    <workbookView xWindow="0" yWindow="0" windowWidth="15360" windowHeight="7755"/>
  </bookViews>
  <sheets>
    <sheet name="порівняння травня 2014 з 2013" sheetId="1" r:id="rId1"/>
  </sheets>
  <definedNames>
    <definedName name="_xlnm.Print_Area" localSheetId="0">'порівняння травня 2014 з 2013'!$A$1:$J$111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28" i="1"/>
  <c r="G63" i="1"/>
  <c r="G62" i="1"/>
  <c r="G34" i="1"/>
  <c r="G33" i="1" l="1"/>
  <c r="G30" i="1"/>
  <c r="G10" i="1"/>
  <c r="G8" i="1"/>
  <c r="D33" i="1" l="1"/>
  <c r="F110" i="1" l="1"/>
  <c r="G109" i="1"/>
  <c r="H109" i="1" s="1"/>
  <c r="F109" i="1"/>
  <c r="D109" i="1"/>
  <c r="C109" i="1"/>
  <c r="I96" i="1"/>
  <c r="H96" i="1"/>
  <c r="I93" i="1"/>
  <c r="J92" i="1"/>
  <c r="I92" i="1"/>
  <c r="H92" i="1"/>
  <c r="E92" i="1"/>
  <c r="J91" i="1"/>
  <c r="I91" i="1"/>
  <c r="H91" i="1"/>
  <c r="E91" i="1"/>
  <c r="J90" i="1"/>
  <c r="I90" i="1"/>
  <c r="H90" i="1"/>
  <c r="E90" i="1"/>
  <c r="J89" i="1"/>
  <c r="I89" i="1"/>
  <c r="H89" i="1"/>
  <c r="E89" i="1"/>
  <c r="J88" i="1"/>
  <c r="I88" i="1"/>
  <c r="H88" i="1"/>
  <c r="E88" i="1"/>
  <c r="J87" i="1"/>
  <c r="I87" i="1"/>
  <c r="H87" i="1"/>
  <c r="E87" i="1"/>
  <c r="J86" i="1"/>
  <c r="I86" i="1"/>
  <c r="H86" i="1"/>
  <c r="E86" i="1"/>
  <c r="J85" i="1"/>
  <c r="I85" i="1"/>
  <c r="H85" i="1"/>
  <c r="E85" i="1"/>
  <c r="J84" i="1"/>
  <c r="I84" i="1"/>
  <c r="H84" i="1"/>
  <c r="E84" i="1"/>
  <c r="J83" i="1"/>
  <c r="I83" i="1"/>
  <c r="H83" i="1"/>
  <c r="E83" i="1"/>
  <c r="J82" i="1"/>
  <c r="I82" i="1"/>
  <c r="H82" i="1"/>
  <c r="E82" i="1"/>
  <c r="J81" i="1"/>
  <c r="I81" i="1"/>
  <c r="H81" i="1"/>
  <c r="E81" i="1"/>
  <c r="J80" i="1"/>
  <c r="I80" i="1"/>
  <c r="H80" i="1"/>
  <c r="E80" i="1"/>
  <c r="J79" i="1"/>
  <c r="I79" i="1"/>
  <c r="H79" i="1"/>
  <c r="E79" i="1"/>
  <c r="J78" i="1"/>
  <c r="I78" i="1"/>
  <c r="H78" i="1"/>
  <c r="E78" i="1"/>
  <c r="J77" i="1"/>
  <c r="I77" i="1"/>
  <c r="H77" i="1"/>
  <c r="E77" i="1"/>
  <c r="J76" i="1"/>
  <c r="I76" i="1"/>
  <c r="H76" i="1"/>
  <c r="E76" i="1"/>
  <c r="J75" i="1"/>
  <c r="I75" i="1"/>
  <c r="H75" i="1"/>
  <c r="E75" i="1"/>
  <c r="J74" i="1"/>
  <c r="I74" i="1"/>
  <c r="H74" i="1"/>
  <c r="E74" i="1"/>
  <c r="J73" i="1"/>
  <c r="I73" i="1"/>
  <c r="H73" i="1"/>
  <c r="E73" i="1"/>
  <c r="J72" i="1"/>
  <c r="I72" i="1"/>
  <c r="H72" i="1"/>
  <c r="E72" i="1"/>
  <c r="J71" i="1"/>
  <c r="I71" i="1"/>
  <c r="H71" i="1"/>
  <c r="E71" i="1"/>
  <c r="J70" i="1"/>
  <c r="I70" i="1"/>
  <c r="H70" i="1"/>
  <c r="E70" i="1"/>
  <c r="J69" i="1"/>
  <c r="I69" i="1"/>
  <c r="H69" i="1"/>
  <c r="E69" i="1"/>
  <c r="J68" i="1"/>
  <c r="I68" i="1"/>
  <c r="H68" i="1"/>
  <c r="E68" i="1"/>
  <c r="J67" i="1"/>
  <c r="I67" i="1"/>
  <c r="H67" i="1"/>
  <c r="E67" i="1"/>
  <c r="J66" i="1"/>
  <c r="I66" i="1"/>
  <c r="H66" i="1"/>
  <c r="E66" i="1"/>
  <c r="J65" i="1"/>
  <c r="I65" i="1"/>
  <c r="H65" i="1"/>
  <c r="E65" i="1"/>
  <c r="G64" i="1"/>
  <c r="H64" i="1" s="1"/>
  <c r="F64" i="1"/>
  <c r="D64" i="1"/>
  <c r="E64" i="1" s="1"/>
  <c r="C64" i="1"/>
  <c r="J63" i="1"/>
  <c r="I63" i="1"/>
  <c r="H63" i="1"/>
  <c r="E63" i="1"/>
  <c r="J62" i="1"/>
  <c r="I62" i="1"/>
  <c r="H62" i="1"/>
  <c r="E62" i="1"/>
  <c r="H61" i="1"/>
  <c r="G61" i="1"/>
  <c r="F61" i="1"/>
  <c r="D61" i="1"/>
  <c r="C61" i="1"/>
  <c r="I60" i="1"/>
  <c r="J59" i="1"/>
  <c r="I59" i="1"/>
  <c r="H59" i="1"/>
  <c r="E59" i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I54" i="1"/>
  <c r="I53" i="1"/>
  <c r="H53" i="1"/>
  <c r="J52" i="1"/>
  <c r="I52" i="1"/>
  <c r="H52" i="1"/>
  <c r="J51" i="1"/>
  <c r="I51" i="1"/>
  <c r="H51" i="1"/>
  <c r="E51" i="1"/>
  <c r="G50" i="1"/>
  <c r="H50" i="1" s="1"/>
  <c r="F50" i="1"/>
  <c r="D50" i="1"/>
  <c r="C50" i="1"/>
  <c r="G49" i="1"/>
  <c r="F49" i="1"/>
  <c r="C49" i="1"/>
  <c r="C37" i="1" s="1"/>
  <c r="J48" i="1"/>
  <c r="I48" i="1"/>
  <c r="H48" i="1"/>
  <c r="E48" i="1"/>
  <c r="J47" i="1"/>
  <c r="I47" i="1"/>
  <c r="H47" i="1"/>
  <c r="E47" i="1"/>
  <c r="J46" i="1"/>
  <c r="I46" i="1"/>
  <c r="H46" i="1"/>
  <c r="E46" i="1"/>
  <c r="I45" i="1"/>
  <c r="G44" i="1"/>
  <c r="H44" i="1" s="1"/>
  <c r="F44" i="1"/>
  <c r="D44" i="1"/>
  <c r="C44" i="1"/>
  <c r="J43" i="1"/>
  <c r="I43" i="1"/>
  <c r="H43" i="1"/>
  <c r="E43" i="1"/>
  <c r="J42" i="1"/>
  <c r="I42" i="1"/>
  <c r="H42" i="1"/>
  <c r="E42" i="1"/>
  <c r="J41" i="1"/>
  <c r="I41" i="1"/>
  <c r="H41" i="1"/>
  <c r="E41" i="1"/>
  <c r="G40" i="1"/>
  <c r="G38" i="1" s="1"/>
  <c r="H38" i="1" s="1"/>
  <c r="F40" i="1"/>
  <c r="D40" i="1"/>
  <c r="E40" i="1" s="1"/>
  <c r="C40" i="1"/>
  <c r="G39" i="1"/>
  <c r="H39" i="1" s="1"/>
  <c r="F39" i="1"/>
  <c r="D39" i="1"/>
  <c r="E39" i="1" s="1"/>
  <c r="C39" i="1"/>
  <c r="F38" i="1"/>
  <c r="D38" i="1"/>
  <c r="E38" i="1" s="1"/>
  <c r="C38" i="1"/>
  <c r="F37" i="1"/>
  <c r="J36" i="1"/>
  <c r="I36" i="1"/>
  <c r="H36" i="1"/>
  <c r="E36" i="1"/>
  <c r="G35" i="1"/>
  <c r="H35" i="1" s="1"/>
  <c r="F35" i="1"/>
  <c r="D35" i="1"/>
  <c r="C35" i="1"/>
  <c r="J34" i="1"/>
  <c r="I34" i="1"/>
  <c r="H34" i="1"/>
  <c r="E34" i="1"/>
  <c r="J33" i="1"/>
  <c r="I33" i="1"/>
  <c r="H33" i="1"/>
  <c r="E33" i="1"/>
  <c r="J32" i="1"/>
  <c r="I32" i="1"/>
  <c r="H32" i="1"/>
  <c r="E32" i="1"/>
  <c r="G31" i="1"/>
  <c r="G110" i="1" s="1"/>
  <c r="H110" i="1" s="1"/>
  <c r="F31" i="1"/>
  <c r="D31" i="1"/>
  <c r="D110" i="1" s="1"/>
  <c r="C31" i="1"/>
  <c r="C110" i="1" s="1"/>
  <c r="J30" i="1"/>
  <c r="I30" i="1"/>
  <c r="I29" i="1"/>
  <c r="H29" i="1"/>
  <c r="E29" i="1"/>
  <c r="J28" i="1"/>
  <c r="I28" i="1"/>
  <c r="H28" i="1"/>
  <c r="E28" i="1"/>
  <c r="I27" i="1"/>
  <c r="I26" i="1"/>
  <c r="H26" i="1"/>
  <c r="E26" i="1"/>
  <c r="J25" i="1"/>
  <c r="I25" i="1"/>
  <c r="H25" i="1"/>
  <c r="E25" i="1"/>
  <c r="G24" i="1"/>
  <c r="F24" i="1"/>
  <c r="H24" i="1" s="1"/>
  <c r="D24" i="1"/>
  <c r="D14" i="1" s="1"/>
  <c r="C24" i="1"/>
  <c r="I23" i="1"/>
  <c r="J22" i="1"/>
  <c r="I22" i="1"/>
  <c r="E22" i="1"/>
  <c r="I21" i="1"/>
  <c r="I20" i="1"/>
  <c r="J19" i="1"/>
  <c r="I19" i="1"/>
  <c r="E19" i="1"/>
  <c r="J18" i="1"/>
  <c r="I18" i="1"/>
  <c r="H18" i="1"/>
  <c r="E18" i="1"/>
  <c r="G17" i="1"/>
  <c r="J17" i="1" s="1"/>
  <c r="F17" i="1"/>
  <c r="F14" i="1" s="1"/>
  <c r="F6" i="1" s="1"/>
  <c r="F94" i="1" s="1"/>
  <c r="D17" i="1"/>
  <c r="C17" i="1"/>
  <c r="E17" i="1" s="1"/>
  <c r="J16" i="1"/>
  <c r="I16" i="1"/>
  <c r="J15" i="1"/>
  <c r="I15" i="1"/>
  <c r="H15" i="1"/>
  <c r="E15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J8" i="1"/>
  <c r="I8" i="1"/>
  <c r="H8" i="1"/>
  <c r="E8" i="1"/>
  <c r="J7" i="1"/>
  <c r="G7" i="1"/>
  <c r="H7" i="1" s="1"/>
  <c r="F7" i="1"/>
  <c r="D7" i="1"/>
  <c r="I7" i="1" s="1"/>
  <c r="C7" i="1"/>
  <c r="I61" i="1" l="1"/>
  <c r="J50" i="1"/>
  <c r="I44" i="1"/>
  <c r="H40" i="1"/>
  <c r="G37" i="1"/>
  <c r="H37" i="1" s="1"/>
  <c r="I35" i="1"/>
  <c r="H31" i="1"/>
  <c r="J109" i="1"/>
  <c r="I24" i="1"/>
  <c r="E24" i="1"/>
  <c r="J24" i="1"/>
  <c r="I17" i="1"/>
  <c r="I109" i="1"/>
  <c r="E109" i="1"/>
  <c r="E110" i="1"/>
  <c r="J110" i="1"/>
  <c r="I110" i="1"/>
  <c r="E31" i="1"/>
  <c r="I31" i="1"/>
  <c r="I38" i="1"/>
  <c r="I39" i="1"/>
  <c r="I40" i="1"/>
  <c r="E44" i="1"/>
  <c r="E61" i="1"/>
  <c r="I64" i="1"/>
  <c r="D6" i="1"/>
  <c r="H17" i="1"/>
  <c r="J31" i="1"/>
  <c r="J35" i="1"/>
  <c r="J38" i="1"/>
  <c r="J39" i="1"/>
  <c r="J40" i="1"/>
  <c r="J44" i="1"/>
  <c r="E50" i="1"/>
  <c r="I50" i="1"/>
  <c r="J61" i="1"/>
  <c r="J64" i="1"/>
  <c r="E35" i="1"/>
  <c r="D49" i="1"/>
  <c r="H49" i="1"/>
  <c r="E7" i="1"/>
  <c r="C14" i="1"/>
  <c r="C6" i="1" s="1"/>
  <c r="C94" i="1" s="1"/>
  <c r="G14" i="1"/>
  <c r="G6" i="1" l="1"/>
  <c r="J6" i="1" s="1"/>
  <c r="H14" i="1"/>
  <c r="E14" i="1"/>
  <c r="J14" i="1"/>
  <c r="J49" i="1"/>
  <c r="I49" i="1"/>
  <c r="E49" i="1"/>
  <c r="D37" i="1"/>
  <c r="E6" i="1"/>
  <c r="I14" i="1"/>
  <c r="I6" i="1" l="1"/>
  <c r="E37" i="1"/>
  <c r="J37" i="1"/>
  <c r="I37" i="1"/>
  <c r="D94" i="1"/>
  <c r="G94" i="1"/>
  <c r="H94" i="1" s="1"/>
  <c r="H6" i="1"/>
  <c r="J94" i="1" l="1"/>
  <c r="I94" i="1"/>
  <c r="E94" i="1"/>
</calcChain>
</file>

<file path=xl/sharedStrings.xml><?xml version="1.0" encoding="utf-8"?>
<sst xmlns="http://schemas.openxmlformats.org/spreadsheetml/2006/main" count="242" uniqueCount="144">
  <si>
    <t>Код</t>
  </si>
  <si>
    <t>Найменування доходів згідно із бюджетною класифікацією</t>
  </si>
  <si>
    <t>Індикативні показники по доходах загального фонду бюджету на 2014 рік</t>
  </si>
  <si>
    <t>% виконання до плану 2014 року</t>
  </si>
  <si>
    <t>Індикативні показники по доходах загального фонду бюджету на 2013 рік</t>
  </si>
  <si>
    <t>% виконання до  плану 2013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</si>
  <si>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</si>
  <si>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</si>
  <si>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</si>
  <si>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</si>
  <si>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</si>
  <si>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</si>
  <si>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</si>
  <si>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</si>
  <si>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</si>
  <si>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</si>
  <si>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</si>
  <si>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</si>
  <si>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</si>
  <si>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</si>
  <si>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</si>
  <si>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</si>
  <si>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</si>
  <si>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</si>
  <si>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</si>
  <si>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</si>
  <si>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</si>
  <si>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</si>
  <si>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</si>
  <si>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</si>
  <si>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</si>
  <si>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</si>
  <si>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</si>
  <si>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</si>
  <si>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</si>
  <si>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</si>
  <si>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</si>
  <si>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</si>
  <si>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</si>
  <si>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</si>
  <si>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</si>
  <si>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</si>
  <si>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</si>
  <si>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</si>
  <si>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</si>
  <si>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</si>
  <si>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</si>
  <si>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</si>
  <si>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</si>
  <si>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</si>
  <si>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</si>
  <si>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</si>
  <si>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</si>
  <si>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</si>
  <si>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</si>
  <si>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</si>
  <si>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</si>
  <si>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</si>
  <si>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</si>
  <si>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</si>
  <si>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</si>
  <si>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</si>
  <si>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</si>
  <si>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</si>
  <si>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</si>
  <si>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</si>
  <si>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</si>
  <si>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</si>
  <si>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</si>
  <si>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</si>
  <si>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</si>
  <si>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ліцензії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</si>
  <si>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</si>
  <si>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</si>
  <si>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</si>
  <si>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</si>
  <si>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</si>
  <si>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</si>
  <si>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</si>
  <si>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</si>
  <si>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</si>
  <si>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</si>
  <si>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</si>
  <si>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</si>
  <si>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</si>
  <si>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</si>
  <si>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</si>
  <si>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</si>
  <si>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</si>
  <si>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</si>
  <si>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</si>
  <si>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</si>
  <si>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</si>
  <si>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</si>
  <si>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</si>
  <si>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</si>
  <si>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</si>
  <si>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</si>
  <si>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</si>
  <si>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</si>
  <si>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</si>
  <si>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</si>
  <si>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</si>
  <si>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</si>
  <si>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</si>
  <si>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</si>
  <si>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</si>
  <si>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</si>
  <si>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</si>
  <si>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</si>
  <si>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</si>
  <si>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</si>
  <si>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</si>
  <si>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</si>
  <si>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</si>
  <si>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</si>
  <si>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</si>
  <si>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</si>
  <si>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</si>
  <si>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</si>
  <si>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</si>
  <si>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</si>
  <si>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</si>
  <si>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</si>
  <si>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</si>
  <si>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</si>
  <si>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</si>
  <si>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</si>
  <si>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</si>
  <si>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</si>
  <si>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</si>
  <si>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</si>
  <si>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</si>
  <si>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</si>
  <si>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</si>
  <si>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</si>
  <si>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</si>
  <si>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</si>
  <si>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</si>
  <si>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</si>
  <si>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8 місяців 2014 року в порівнянні з 8 місяцями 2013 року</t>
  </si>
  <si>
    <t>Фактичні надходження за січень-серпень 2014 року</t>
  </si>
  <si>
    <t>Фактичні надходження за січень-серпень 2013 року</t>
  </si>
  <si>
    <t>Відхилення фактичних надходжень січня-серпня 2014 року від фактичних надходжень січня-серпня 2013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</si>
</sst>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0"/>
      <name val="Arial Cyr"/>
      <charset val="204"/>
    </font>
    <font>
      <sz val="14"/>
      <name val="Arial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6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 applyAlignment="1">
      <alignment horizontal="right" wrapText="1"/>
    </xf>
    <xf numFmtId="164" fontId="6" fillId="0" borderId="5" xfId="0" applyNumberFormat="1" applyFont="1" applyBorder="1" applyAlignment="1">
      <alignment wrapText="1"/>
    </xf>
    <xf numFmtId="165" fontId="6" fillId="2" borderId="5" xfId="0" applyNumberFormat="1" applyFont="1" applyFill="1" applyBorder="1" applyAlignment="1">
      <alignment horizontal="right" wrapText="1"/>
    </xf>
    <xf numFmtId="164" fontId="1" fillId="0" borderId="6" xfId="0" applyNumberFormat="1" applyFont="1" applyBorder="1" applyAlignment="1">
      <alignment wrapText="1"/>
    </xf>
    <xf numFmtId="4" fontId="1" fillId="0" borderId="6" xfId="0" applyNumberFormat="1" applyFont="1" applyFill="1" applyBorder="1" applyAlignment="1">
      <alignment horizontal="right" wrapText="1"/>
    </xf>
    <xf numFmtId="4" fontId="1" fillId="0" borderId="7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 wrapText="1"/>
    </xf>
    <xf numFmtId="0" fontId="1" fillId="0" borderId="0" xfId="0" applyFont="1" applyAlignment="1">
      <alignment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4" fontId="7" fillId="0" borderId="8" xfId="0" applyNumberFormat="1" applyFont="1" applyFill="1" applyBorder="1" applyAlignment="1">
      <alignment horizontal="right" wrapText="1"/>
    </xf>
    <xf numFmtId="165" fontId="7" fillId="0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wrapText="1"/>
    </xf>
    <xf numFmtId="164" fontId="1" fillId="0" borderId="8" xfId="0" applyNumberFormat="1" applyFont="1" applyBorder="1" applyAlignment="1">
      <alignment wrapText="1"/>
    </xf>
    <xf numFmtId="4" fontId="1" fillId="0" borderId="8" xfId="0" applyNumberFormat="1" applyFont="1" applyFill="1" applyBorder="1" applyAlignment="1">
      <alignment horizontal="right" wrapText="1"/>
    </xf>
    <xf numFmtId="4" fontId="1" fillId="0" borderId="9" xfId="0" applyNumberFormat="1" applyFont="1" applyFill="1" applyBorder="1" applyAlignment="1">
      <alignment horizontal="right" wrapText="1"/>
    </xf>
    <xf numFmtId="4" fontId="7" fillId="0" borderId="0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164" fontId="8" fillId="0" borderId="8" xfId="0" applyNumberFormat="1" applyFont="1" applyFill="1" applyBorder="1" applyAlignment="1">
      <alignment horizontal="right" wrapText="1"/>
    </xf>
    <xf numFmtId="165" fontId="8" fillId="0" borderId="8" xfId="0" applyNumberFormat="1" applyFont="1" applyBorder="1" applyAlignment="1">
      <alignment horizontal="right" wrapText="1"/>
    </xf>
    <xf numFmtId="165" fontId="8" fillId="0" borderId="8" xfId="0" applyNumberFormat="1" applyFont="1" applyFill="1" applyBorder="1" applyAlignment="1">
      <alignment horizontal="right" wrapText="1"/>
    </xf>
    <xf numFmtId="4" fontId="8" fillId="0" borderId="0" xfId="0" applyNumberFormat="1" applyFont="1" applyFill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164" fontId="7" fillId="0" borderId="8" xfId="0" applyNumberFormat="1" applyFont="1" applyBorder="1" applyAlignment="1">
      <alignment horizontal="right" wrapText="1"/>
    </xf>
    <xf numFmtId="165" fontId="7" fillId="0" borderId="8" xfId="0" applyNumberFormat="1" applyFont="1" applyBorder="1" applyAlignment="1">
      <alignment horizontal="right" wrapText="1"/>
    </xf>
    <xf numFmtId="4" fontId="7" fillId="0" borderId="0" xfId="0" applyNumberFormat="1" applyFont="1" applyBorder="1" applyAlignment="1">
      <alignment horizontal="right" wrapText="1"/>
    </xf>
    <xf numFmtId="49" fontId="10" fillId="0" borderId="10" xfId="2" applyNumberFormat="1" applyFont="1" applyBorder="1" applyAlignment="1" applyProtection="1">
      <alignment horizontal="center" vertical="center"/>
    </xf>
    <xf numFmtId="164" fontId="10" fillId="0" borderId="11" xfId="2" applyNumberFormat="1" applyFont="1" applyBorder="1" applyAlignment="1" applyProtection="1">
      <alignment horizontal="left" vertical="center" wrapText="1"/>
    </xf>
    <xf numFmtId="49" fontId="10" fillId="0" borderId="4" xfId="2" applyNumberFormat="1" applyFont="1" applyBorder="1" applyAlignment="1" applyProtection="1">
      <alignment horizontal="center" vertical="center"/>
    </xf>
    <xf numFmtId="164" fontId="10" fillId="0" borderId="12" xfId="2" applyNumberFormat="1" applyFont="1" applyBorder="1" applyAlignment="1" applyProtection="1">
      <alignment horizontal="left" vertical="center" wrapText="1"/>
    </xf>
    <xf numFmtId="49" fontId="10" fillId="0" borderId="13" xfId="2" applyNumberFormat="1" applyFont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49" fontId="8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wrapText="1"/>
    </xf>
    <xf numFmtId="165" fontId="6" fillId="0" borderId="8" xfId="0" applyNumberFormat="1" applyFont="1" applyFill="1" applyBorder="1" applyAlignment="1">
      <alignment horizontal="right" wrapText="1"/>
    </xf>
    <xf numFmtId="4" fontId="6" fillId="0" borderId="0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164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Border="1" applyAlignment="1">
      <alignment horizontal="right" wrapText="1"/>
    </xf>
    <xf numFmtId="165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right" wrapText="1"/>
    </xf>
    <xf numFmtId="4" fontId="1" fillId="0" borderId="0" xfId="0" applyNumberFormat="1" applyFont="1" applyFill="1" applyBorder="1" applyAlignment="1">
      <alignment horizontal="right" wrapText="1"/>
    </xf>
    <xf numFmtId="0" fontId="6" fillId="0" borderId="8" xfId="0" applyFont="1" applyBorder="1" applyAlignment="1">
      <alignment vertical="center" wrapText="1"/>
    </xf>
    <xf numFmtId="4" fontId="7" fillId="0" borderId="8" xfId="0" applyNumberFormat="1" applyFont="1" applyFill="1" applyBorder="1" applyAlignment="1">
      <alignment horizontal="right" wrapText="1"/>
    </xf>
    <xf numFmtId="164" fontId="10" fillId="0" borderId="11" xfId="2" applyNumberFormat="1" applyFont="1" applyFill="1" applyBorder="1" applyAlignment="1" applyProtection="1">
      <alignment horizontal="left" vertical="center" wrapText="1"/>
    </xf>
    <xf numFmtId="164" fontId="10" fillId="0" borderId="12" xfId="2" applyNumberFormat="1" applyFont="1" applyFill="1" applyBorder="1" applyAlignment="1" applyProtection="1">
      <alignment vertical="justify" wrapText="1"/>
    </xf>
    <xf numFmtId="164" fontId="10" fillId="0" borderId="12" xfId="2" applyNumberFormat="1" applyFont="1" applyFill="1" applyBorder="1" applyAlignment="1" applyProtection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164" fontId="6" fillId="0" borderId="8" xfId="0" applyNumberFormat="1" applyFont="1" applyFill="1" applyBorder="1" applyAlignment="1">
      <alignment horizontal="right" wrapText="1"/>
    </xf>
    <xf numFmtId="4" fontId="7" fillId="0" borderId="8" xfId="0" applyNumberFormat="1" applyFont="1" applyBorder="1" applyAlignment="1">
      <alignment horizontal="right" wrapText="1"/>
    </xf>
    <xf numFmtId="4" fontId="6" fillId="0" borderId="8" xfId="0" applyNumberFormat="1" applyFont="1" applyBorder="1" applyAlignment="1">
      <alignment horizontal="right" wrapText="1"/>
    </xf>
    <xf numFmtId="49" fontId="7" fillId="0" borderId="8" xfId="0" applyNumberFormat="1" applyFont="1" applyBorder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vertical="center" wrapText="1"/>
    </xf>
    <xf numFmtId="164" fontId="1" fillId="3" borderId="8" xfId="0" applyNumberFormat="1" applyFont="1" applyFill="1" applyBorder="1" applyAlignment="1">
      <alignment horizontal="right" wrapText="1"/>
    </xf>
    <xf numFmtId="165" fontId="1" fillId="3" borderId="8" xfId="0" applyNumberFormat="1" applyFont="1" applyFill="1" applyBorder="1" applyAlignment="1">
      <alignment horizontal="right" wrapText="1"/>
    </xf>
    <xf numFmtId="4" fontId="1" fillId="3" borderId="0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164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Border="1" applyAlignment="1">
      <alignment horizontal="right" wrapText="1"/>
    </xf>
    <xf numFmtId="165" fontId="1" fillId="0" borderId="16" xfId="0" applyNumberFormat="1" applyFont="1" applyFill="1" applyBorder="1" applyAlignment="1">
      <alignment horizontal="right" wrapText="1"/>
    </xf>
    <xf numFmtId="0" fontId="1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5" fontId="6" fillId="0" borderId="19" xfId="0" applyNumberFormat="1" applyFont="1" applyFill="1" applyBorder="1" applyAlignment="1">
      <alignment horizontal="right"/>
    </xf>
    <xf numFmtId="165" fontId="6" fillId="0" borderId="20" xfId="0" applyNumberFormat="1" applyFont="1" applyFill="1" applyBorder="1" applyAlignment="1">
      <alignment horizontal="right" wrapText="1"/>
    </xf>
    <xf numFmtId="165" fontId="6" fillId="0" borderId="21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6" fillId="0" borderId="26" xfId="0" applyNumberFormat="1" applyFont="1" applyFill="1" applyBorder="1" applyAlignment="1">
      <alignment horizontal="center" vertical="center" wrapText="1"/>
    </xf>
    <xf numFmtId="165" fontId="1" fillId="0" borderId="27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4" fontId="1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6" fillId="0" borderId="0" xfId="0" applyFont="1" applyBorder="1" applyAlignment="1">
      <alignment horizontal="right"/>
    </xf>
    <xf numFmtId="4" fontId="1" fillId="0" borderId="0" xfId="0" applyNumberFormat="1" applyFont="1" applyAlignment="1">
      <alignment wrapText="1"/>
    </xf>
    <xf numFmtId="0" fontId="6" fillId="0" borderId="0" xfId="0" applyFont="1" applyAlignment="1"/>
    <xf numFmtId="0" fontId="6" fillId="0" borderId="0" xfId="0" applyFont="1" applyBorder="1" applyAlignment="1"/>
    <xf numFmtId="165" fontId="1" fillId="0" borderId="0" xfId="0" applyNumberFormat="1" applyFont="1" applyAlignment="1"/>
    <xf numFmtId="165" fontId="2" fillId="0" borderId="0" xfId="0" applyNumberFormat="1" applyFont="1" applyAlignment="1"/>
    <xf numFmtId="0" fontId="12" fillId="0" borderId="3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5" fillId="0" borderId="1" xfId="0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/>
    <xf numFmtId="0" fontId="6" fillId="0" borderId="22" xfId="0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</cellXfs>
  <cellStyles count="3">
    <cellStyle name="Обычный" xfId="0" builtinId="0"/>
    <cellStyle name="Обычный_ZV1PIV98" xfId="2"/>
    <cellStyle name="Обычный_фактичні щоденні надходження район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zoomScale="75" zoomScaleNormal="75" zoomScaleSheetLayoutView="75" workbookViewId="0">
      <pane xSplit="2" ySplit="6" topLeftCell="F94" activePane="bottomRight" state="frozen"/>
      <selection pane="topRight" activeCell="C1" sqref="C1"/>
      <selection pane="bottomLeft" activeCell="A7" sqref="A7"/>
      <selection pane="bottomRight" activeCell="G94" sqref="G94"/>
    </sheetView>
  </sheetViews>
  <sheetFormatPr defaultColWidth="8.85546875" defaultRowHeight="18" x14ac:dyDescent="0.25"/>
  <cols>
    <col min="1" max="1" width="22.7109375" style="2" customWidth="1"/>
    <col min="2" max="2" width="73.5703125" style="2" customWidth="1"/>
    <col min="3" max="3" width="28.140625" style="2" customWidth="1"/>
    <col min="4" max="4" width="27.28515625" style="2" customWidth="1"/>
    <col min="5" max="5" width="17.85546875" style="2" customWidth="1"/>
    <col min="6" max="6" width="26.42578125" style="2" customWidth="1"/>
    <col min="7" max="7" width="23.7109375" style="2" customWidth="1"/>
    <col min="8" max="8" width="18.28515625" style="2" customWidth="1"/>
    <col min="9" max="9" width="24.85546875" style="2" customWidth="1"/>
    <col min="10" max="10" width="20" style="2" customWidth="1"/>
    <col min="11" max="12" width="14.7109375" style="2" customWidth="1"/>
    <col min="13" max="16384" width="8.85546875" style="2"/>
  </cols>
  <sheetData>
    <row r="1" spans="1:12" ht="24" customHeight="1" x14ac:dyDescent="0.25">
      <c r="A1" s="1"/>
      <c r="B1" s="1"/>
    </row>
    <row r="2" spans="1:12" ht="48" customHeight="1" thickBot="1" x14ac:dyDescent="0.3">
      <c r="A2" s="119" t="s">
        <v>140</v>
      </c>
      <c r="B2" s="120"/>
      <c r="C2" s="120"/>
      <c r="D2" s="120"/>
      <c r="E2" s="120"/>
      <c r="F2" s="120"/>
      <c r="G2" s="120"/>
      <c r="H2" s="120"/>
      <c r="I2" s="120"/>
      <c r="J2" s="120"/>
      <c r="K2" s="3"/>
      <c r="L2" s="4"/>
    </row>
    <row r="3" spans="1:12" ht="18.75" hidden="1" thickBot="1" x14ac:dyDescent="0.3">
      <c r="A3" s="1"/>
      <c r="B3" s="1"/>
    </row>
    <row r="4" spans="1:12" ht="36" hidden="1" customHeight="1" x14ac:dyDescent="0.25">
      <c r="A4" s="121"/>
      <c r="B4" s="122"/>
    </row>
    <row r="5" spans="1:12" ht="138.75" customHeight="1" thickBot="1" x14ac:dyDescent="0.3">
      <c r="A5" s="5" t="s">
        <v>0</v>
      </c>
      <c r="B5" s="6" t="s">
        <v>1</v>
      </c>
      <c r="C5" s="6" t="s">
        <v>2</v>
      </c>
      <c r="D5" s="7" t="s">
        <v>141</v>
      </c>
      <c r="E5" s="6" t="s">
        <v>3</v>
      </c>
      <c r="F5" s="6" t="s">
        <v>4</v>
      </c>
      <c r="G5" s="8" t="s">
        <v>142</v>
      </c>
      <c r="H5" s="6" t="s">
        <v>5</v>
      </c>
      <c r="I5" s="118" t="s">
        <v>143</v>
      </c>
      <c r="J5" s="6" t="s">
        <v>6</v>
      </c>
      <c r="K5" s="9"/>
      <c r="L5" s="9"/>
    </row>
    <row r="6" spans="1:12" s="20" customFormat="1" x14ac:dyDescent="0.25">
      <c r="A6" s="10" t="s">
        <v>7</v>
      </c>
      <c r="B6" s="11" t="s">
        <v>8</v>
      </c>
      <c r="C6" s="12">
        <f>C7+C14+C30+C31+C35</f>
        <v>1237256.7999999998</v>
      </c>
      <c r="D6" s="13">
        <f>D7+D14+D30+D31+D35</f>
        <v>766613.91009500017</v>
      </c>
      <c r="E6" s="14">
        <f>D6/C6*100</f>
        <v>61.960775652637381</v>
      </c>
      <c r="F6" s="13">
        <f>F7+F14+F30+F31+F35</f>
        <v>1237719.3</v>
      </c>
      <c r="G6" s="15">
        <f>G7+G14+G30+G31+G35</f>
        <v>742556.00649499998</v>
      </c>
      <c r="H6" s="16">
        <f>G6/F6*100</f>
        <v>59.993894132134805</v>
      </c>
      <c r="I6" s="17">
        <f t="shared" ref="I6:I69" si="0">D6-G6</f>
        <v>24057.903600000194</v>
      </c>
      <c r="J6" s="18">
        <f t="shared" ref="J6:J19" si="1">D6/G6*100</f>
        <v>103.23987731424569</v>
      </c>
      <c r="K6" s="19"/>
      <c r="L6" s="19"/>
    </row>
    <row r="7" spans="1:12" s="4" customFormat="1" ht="36" customHeight="1" x14ac:dyDescent="0.3">
      <c r="A7" s="21" t="s">
        <v>9</v>
      </c>
      <c r="B7" s="22" t="s">
        <v>10</v>
      </c>
      <c r="C7" s="23">
        <f>C8+C9+C10</f>
        <v>907992.6</v>
      </c>
      <c r="D7" s="24">
        <f>D8+D9+D10</f>
        <v>564137.6997750001</v>
      </c>
      <c r="E7" s="25">
        <f t="shared" ref="E7:E70" si="2">D7/C7*100</f>
        <v>62.130208965910086</v>
      </c>
      <c r="F7" s="24">
        <f>F8+F9+F10</f>
        <v>872350.3</v>
      </c>
      <c r="G7" s="24">
        <f>G8+G9+G10</f>
        <v>534534.82957499998</v>
      </c>
      <c r="H7" s="26">
        <f>G7/F7*100</f>
        <v>61.275250272167035</v>
      </c>
      <c r="I7" s="27">
        <f t="shared" si="0"/>
        <v>29602.870200000121</v>
      </c>
      <c r="J7" s="28">
        <f t="shared" si="1"/>
        <v>105.53806198625763</v>
      </c>
      <c r="K7" s="29"/>
      <c r="L7" s="29"/>
    </row>
    <row r="8" spans="1:12" s="4" customFormat="1" ht="21" customHeight="1" x14ac:dyDescent="0.3">
      <c r="A8" s="30" t="s">
        <v>11</v>
      </c>
      <c r="B8" s="31" t="s">
        <v>12</v>
      </c>
      <c r="C8" s="32">
        <v>906966.5</v>
      </c>
      <c r="D8" s="33">
        <v>563380.76956500008</v>
      </c>
      <c r="E8" s="26">
        <f t="shared" si="2"/>
        <v>62.117042863766201</v>
      </c>
      <c r="F8" s="34">
        <v>871293</v>
      </c>
      <c r="G8" s="34">
        <f>(933721.62869+60546.15817+58797.49412+14355.2041+3.93981)/2</f>
        <v>533712.21244499995</v>
      </c>
      <c r="H8" s="26">
        <f>G8/F8*100</f>
        <v>61.255193424599987</v>
      </c>
      <c r="I8" s="27">
        <f t="shared" si="0"/>
        <v>29668.557120000129</v>
      </c>
      <c r="J8" s="28">
        <f t="shared" si="1"/>
        <v>105.55890542284669</v>
      </c>
      <c r="K8" s="35"/>
      <c r="L8" s="35"/>
    </row>
    <row r="9" spans="1:12" s="4" customFormat="1" ht="36" customHeight="1" x14ac:dyDescent="0.3">
      <c r="A9" s="30">
        <v>11010600</v>
      </c>
      <c r="B9" s="31" t="s">
        <v>13</v>
      </c>
      <c r="C9" s="32"/>
      <c r="D9" s="33">
        <v>0</v>
      </c>
      <c r="E9" s="26"/>
      <c r="F9" s="34"/>
      <c r="G9" s="34">
        <v>-0.60019999999999996</v>
      </c>
      <c r="H9" s="26"/>
      <c r="I9" s="27">
        <f t="shared" si="0"/>
        <v>0.60019999999999996</v>
      </c>
      <c r="J9" s="28">
        <f t="shared" si="1"/>
        <v>0</v>
      </c>
      <c r="K9" s="35"/>
      <c r="L9" s="35"/>
    </row>
    <row r="10" spans="1:12" s="4" customFormat="1" ht="21.75" customHeight="1" x14ac:dyDescent="0.3">
      <c r="A10" s="30">
        <v>11020000</v>
      </c>
      <c r="B10" s="31" t="s">
        <v>14</v>
      </c>
      <c r="C10" s="32">
        <v>1026.0999999999999</v>
      </c>
      <c r="D10" s="33">
        <v>756.93020999999999</v>
      </c>
      <c r="E10" s="26">
        <f t="shared" si="2"/>
        <v>73.767684436214793</v>
      </c>
      <c r="F10" s="34">
        <v>1057.3</v>
      </c>
      <c r="G10" s="34">
        <f>44.7079+336.022+45.28901+397.19842</f>
        <v>823.21732999999995</v>
      </c>
      <c r="H10" s="26">
        <f t="shared" ref="H10:H15" si="3">G10/F10*100</f>
        <v>77.860335760900398</v>
      </c>
      <c r="I10" s="27">
        <f t="shared" si="0"/>
        <v>-66.287119999999959</v>
      </c>
      <c r="J10" s="28">
        <f t="shared" si="1"/>
        <v>91.947798280680033</v>
      </c>
      <c r="K10" s="35"/>
      <c r="L10" s="35"/>
    </row>
    <row r="11" spans="1:12" s="4" customFormat="1" ht="13.5" hidden="1" customHeight="1" x14ac:dyDescent="0.3">
      <c r="A11" s="30">
        <v>19010000</v>
      </c>
      <c r="B11" s="31" t="s">
        <v>15</v>
      </c>
      <c r="C11" s="36"/>
      <c r="D11" s="33"/>
      <c r="E11" s="26" t="e">
        <f t="shared" si="2"/>
        <v>#DIV/0!</v>
      </c>
      <c r="F11" s="33"/>
      <c r="G11" s="34"/>
      <c r="H11" s="26" t="e">
        <f t="shared" si="3"/>
        <v>#DIV/0!</v>
      </c>
      <c r="I11" s="27">
        <f t="shared" si="0"/>
        <v>0</v>
      </c>
      <c r="J11" s="28" t="e">
        <f t="shared" si="1"/>
        <v>#DIV/0!</v>
      </c>
      <c r="K11" s="37"/>
      <c r="L11" s="37"/>
    </row>
    <row r="12" spans="1:12" s="4" customFormat="1" ht="13.5" hidden="1" customHeight="1" x14ac:dyDescent="0.3">
      <c r="A12" s="21" t="s">
        <v>16</v>
      </c>
      <c r="B12" s="22" t="s">
        <v>17</v>
      </c>
      <c r="C12" s="38" t="s">
        <v>18</v>
      </c>
      <c r="D12" s="39" t="s">
        <v>18</v>
      </c>
      <c r="E12" s="26" t="e">
        <f t="shared" si="2"/>
        <v>#VALUE!</v>
      </c>
      <c r="F12" s="39" t="s">
        <v>18</v>
      </c>
      <c r="G12" s="24" t="s">
        <v>18</v>
      </c>
      <c r="H12" s="26" t="e">
        <f t="shared" si="3"/>
        <v>#VALUE!</v>
      </c>
      <c r="I12" s="27" t="e">
        <f t="shared" si="0"/>
        <v>#VALUE!</v>
      </c>
      <c r="J12" s="28" t="e">
        <f t="shared" si="1"/>
        <v>#VALUE!</v>
      </c>
      <c r="K12" s="40"/>
      <c r="L12" s="40"/>
    </row>
    <row r="13" spans="1:12" s="4" customFormat="1" ht="18" hidden="1" customHeight="1" x14ac:dyDescent="0.3">
      <c r="A13" s="30" t="s">
        <v>19</v>
      </c>
      <c r="B13" s="31" t="s">
        <v>20</v>
      </c>
      <c r="C13" s="36" t="s">
        <v>18</v>
      </c>
      <c r="D13" s="33" t="s">
        <v>18</v>
      </c>
      <c r="E13" s="26" t="e">
        <f t="shared" si="2"/>
        <v>#VALUE!</v>
      </c>
      <c r="F13" s="33" t="s">
        <v>18</v>
      </c>
      <c r="G13" s="34" t="s">
        <v>18</v>
      </c>
      <c r="H13" s="26" t="e">
        <f t="shared" si="3"/>
        <v>#VALUE!</v>
      </c>
      <c r="I13" s="27" t="e">
        <f t="shared" si="0"/>
        <v>#VALUE!</v>
      </c>
      <c r="J13" s="28" t="e">
        <f t="shared" si="1"/>
        <v>#VALUE!</v>
      </c>
      <c r="K13" s="37"/>
      <c r="L13" s="37"/>
    </row>
    <row r="14" spans="1:12" s="4" customFormat="1" ht="36" customHeight="1" x14ac:dyDescent="0.3">
      <c r="A14" s="21" t="s">
        <v>21</v>
      </c>
      <c r="B14" s="22" t="s">
        <v>22</v>
      </c>
      <c r="C14" s="38">
        <f>C16+C17+C24+C28+C29</f>
        <v>318783.99999999994</v>
      </c>
      <c r="D14" s="39">
        <f>D16+D17+D24+D28+D29</f>
        <v>195715.54373</v>
      </c>
      <c r="E14" s="25">
        <f t="shared" si="2"/>
        <v>61.394406159029323</v>
      </c>
      <c r="F14" s="39">
        <f>F16+F17+F24+F28+F29</f>
        <v>356486.79999999993</v>
      </c>
      <c r="G14" s="24">
        <f>G16+G17+G24+G28+G29</f>
        <v>201612.67044000002</v>
      </c>
      <c r="H14" s="26">
        <f t="shared" si="3"/>
        <v>56.555437800221512</v>
      </c>
      <c r="I14" s="27">
        <f t="shared" si="0"/>
        <v>-5897.1267100000114</v>
      </c>
      <c r="J14" s="28">
        <f t="shared" si="1"/>
        <v>97.075021774608658</v>
      </c>
      <c r="K14" s="40"/>
      <c r="L14" s="40"/>
    </row>
    <row r="15" spans="1:12" s="4" customFormat="1" ht="37.5" hidden="1" x14ac:dyDescent="0.3">
      <c r="A15" s="21">
        <v>13010000</v>
      </c>
      <c r="B15" s="22" t="s">
        <v>23</v>
      </c>
      <c r="C15" s="38">
        <v>0</v>
      </c>
      <c r="D15" s="39">
        <v>0</v>
      </c>
      <c r="E15" s="26" t="e">
        <f t="shared" si="2"/>
        <v>#DIV/0!</v>
      </c>
      <c r="F15" s="39">
        <v>0</v>
      </c>
      <c r="G15" s="24">
        <v>0</v>
      </c>
      <c r="H15" s="26" t="e">
        <f t="shared" si="3"/>
        <v>#DIV/0!</v>
      </c>
      <c r="I15" s="27">
        <f t="shared" si="0"/>
        <v>0</v>
      </c>
      <c r="J15" s="28" t="e">
        <f t="shared" si="1"/>
        <v>#DIV/0!</v>
      </c>
      <c r="K15" s="40"/>
      <c r="L15" s="40"/>
    </row>
    <row r="16" spans="1:12" s="4" customFormat="1" ht="24" customHeight="1" x14ac:dyDescent="0.3">
      <c r="A16" s="30">
        <v>13010200</v>
      </c>
      <c r="B16" s="31" t="s">
        <v>23</v>
      </c>
      <c r="C16" s="36">
        <v>0</v>
      </c>
      <c r="D16" s="33">
        <v>28.275549999999999</v>
      </c>
      <c r="E16" s="26"/>
      <c r="F16" s="33"/>
      <c r="G16" s="33">
        <v>26.814579999999999</v>
      </c>
      <c r="H16" s="26"/>
      <c r="I16" s="27">
        <f t="shared" si="0"/>
        <v>1.4609699999999997</v>
      </c>
      <c r="J16" s="28">
        <f t="shared" si="1"/>
        <v>105.44841649580189</v>
      </c>
      <c r="K16" s="37"/>
      <c r="L16" s="37"/>
    </row>
    <row r="17" spans="1:12" s="4" customFormat="1" ht="22.5" customHeight="1" x14ac:dyDescent="0.3">
      <c r="A17" s="30">
        <v>13020000</v>
      </c>
      <c r="B17" s="31" t="s">
        <v>24</v>
      </c>
      <c r="C17" s="36">
        <f>C18+C19+C20+C21+C22+C23</f>
        <v>8541</v>
      </c>
      <c r="D17" s="33">
        <f>D18+D19+D20+D21+D22+D23</f>
        <v>6314.3123599999999</v>
      </c>
      <c r="E17" s="26">
        <f t="shared" si="2"/>
        <v>73.929426999180421</v>
      </c>
      <c r="F17" s="33">
        <f>F18+F19+F20+F21+F22+F23</f>
        <v>5690.3</v>
      </c>
      <c r="G17" s="33">
        <f>G18+G19+G20+G21+G22+G23</f>
        <v>6087.6675999999998</v>
      </c>
      <c r="H17" s="26">
        <f>G17/F17*100</f>
        <v>106.98324517160782</v>
      </c>
      <c r="I17" s="27">
        <f t="shared" si="0"/>
        <v>226.64476000000013</v>
      </c>
      <c r="J17" s="28">
        <f t="shared" si="1"/>
        <v>103.72301470599348</v>
      </c>
      <c r="K17" s="37"/>
      <c r="L17" s="37"/>
    </row>
    <row r="18" spans="1:12" s="4" customFormat="1" ht="18" customHeight="1" x14ac:dyDescent="0.3">
      <c r="A18" s="41" t="s">
        <v>25</v>
      </c>
      <c r="B18" s="42" t="s">
        <v>26</v>
      </c>
      <c r="C18" s="36">
        <v>8536.1</v>
      </c>
      <c r="D18" s="33">
        <v>6313.5438000000004</v>
      </c>
      <c r="E18" s="26">
        <f t="shared" si="2"/>
        <v>73.962861259825914</v>
      </c>
      <c r="F18" s="33">
        <v>5690.3</v>
      </c>
      <c r="G18" s="33">
        <v>6085.4177499999996</v>
      </c>
      <c r="H18" s="26">
        <f>G18/F18*100</f>
        <v>106.94370683443755</v>
      </c>
      <c r="I18" s="27">
        <f t="shared" si="0"/>
        <v>228.12605000000076</v>
      </c>
      <c r="J18" s="28">
        <f t="shared" si="1"/>
        <v>103.74873278009551</v>
      </c>
      <c r="K18" s="37"/>
      <c r="L18" s="37"/>
    </row>
    <row r="19" spans="1:12" s="4" customFormat="1" ht="22.5" customHeight="1" x14ac:dyDescent="0.3">
      <c r="A19" s="43" t="s">
        <v>27</v>
      </c>
      <c r="B19" s="44" t="s">
        <v>28</v>
      </c>
      <c r="C19" s="36">
        <v>3.3</v>
      </c>
      <c r="D19" s="33">
        <v>-6.7400000000000002E-2</v>
      </c>
      <c r="E19" s="26">
        <f t="shared" si="2"/>
        <v>-2.0424242424242425</v>
      </c>
      <c r="F19" s="33">
        <v>0</v>
      </c>
      <c r="G19" s="33">
        <v>0.21684999999999999</v>
      </c>
      <c r="H19" s="26"/>
      <c r="I19" s="27">
        <f t="shared" si="0"/>
        <v>-0.28425</v>
      </c>
      <c r="J19" s="28">
        <f t="shared" si="1"/>
        <v>-31.08139266774268</v>
      </c>
      <c r="K19" s="37"/>
      <c r="L19" s="37"/>
    </row>
    <row r="20" spans="1:12" s="4" customFormat="1" ht="24.75" customHeight="1" x14ac:dyDescent="0.3">
      <c r="A20" s="43" t="s">
        <v>29</v>
      </c>
      <c r="B20" s="42" t="s">
        <v>30</v>
      </c>
      <c r="C20" s="36">
        <v>0</v>
      </c>
      <c r="D20" s="33">
        <v>0</v>
      </c>
      <c r="E20" s="26"/>
      <c r="F20" s="33">
        <v>0</v>
      </c>
      <c r="G20" s="33">
        <v>0</v>
      </c>
      <c r="H20" s="26"/>
      <c r="I20" s="27">
        <f t="shared" si="0"/>
        <v>0</v>
      </c>
      <c r="J20" s="28"/>
      <c r="K20" s="37"/>
      <c r="L20" s="37"/>
    </row>
    <row r="21" spans="1:12" s="4" customFormat="1" ht="27.75" customHeight="1" x14ac:dyDescent="0.3">
      <c r="A21" s="43" t="s">
        <v>31</v>
      </c>
      <c r="B21" s="44" t="s">
        <v>32</v>
      </c>
      <c r="C21" s="36">
        <v>0</v>
      </c>
      <c r="D21" s="33">
        <v>0</v>
      </c>
      <c r="E21" s="26"/>
      <c r="F21" s="33">
        <v>0</v>
      </c>
      <c r="G21" s="33">
        <v>0.26554</v>
      </c>
      <c r="H21" s="26"/>
      <c r="I21" s="27">
        <f t="shared" si="0"/>
        <v>-0.26554</v>
      </c>
      <c r="J21" s="28"/>
      <c r="K21" s="37"/>
      <c r="L21" s="37"/>
    </row>
    <row r="22" spans="1:12" s="4" customFormat="1" ht="31.5" customHeight="1" x14ac:dyDescent="0.3">
      <c r="A22" s="43" t="s">
        <v>33</v>
      </c>
      <c r="B22" s="44" t="s">
        <v>34</v>
      </c>
      <c r="C22" s="36">
        <v>1.6</v>
      </c>
      <c r="D22" s="33">
        <v>3.2239999999999998E-2</v>
      </c>
      <c r="E22" s="26">
        <f t="shared" si="2"/>
        <v>2.0149999999999997</v>
      </c>
      <c r="F22" s="33">
        <v>0</v>
      </c>
      <c r="G22" s="33">
        <v>1.0299799999999999</v>
      </c>
      <c r="H22" s="26"/>
      <c r="I22" s="27">
        <f t="shared" si="0"/>
        <v>-0.99773999999999985</v>
      </c>
      <c r="J22" s="28">
        <f>D22/G22*100</f>
        <v>3.1301578671430512</v>
      </c>
      <c r="K22" s="37"/>
      <c r="L22" s="37"/>
    </row>
    <row r="23" spans="1:12" s="4" customFormat="1" ht="33.75" customHeight="1" x14ac:dyDescent="0.3">
      <c r="A23" s="43" t="s">
        <v>35</v>
      </c>
      <c r="B23" s="44" t="s">
        <v>36</v>
      </c>
      <c r="C23" s="36">
        <v>0</v>
      </c>
      <c r="D23" s="33">
        <v>0.80371999999999999</v>
      </c>
      <c r="E23" s="26"/>
      <c r="F23" s="33">
        <v>0</v>
      </c>
      <c r="G23" s="33">
        <v>0.73748000000000002</v>
      </c>
      <c r="H23" s="26"/>
      <c r="I23" s="27">
        <f t="shared" si="0"/>
        <v>6.6239999999999966E-2</v>
      </c>
      <c r="J23" s="28"/>
      <c r="K23" s="37"/>
      <c r="L23" s="37"/>
    </row>
    <row r="24" spans="1:12" s="4" customFormat="1" ht="22.5" customHeight="1" x14ac:dyDescent="0.3">
      <c r="A24" s="30">
        <v>13030000</v>
      </c>
      <c r="B24" s="31" t="s">
        <v>37</v>
      </c>
      <c r="C24" s="36">
        <f>C25+C26+C27</f>
        <v>1487.1</v>
      </c>
      <c r="D24" s="33">
        <f>D25+D26+D27</f>
        <v>906.44729000000007</v>
      </c>
      <c r="E24" s="26">
        <f t="shared" si="2"/>
        <v>60.954023939210558</v>
      </c>
      <c r="F24" s="33">
        <f>F25+F26+F27</f>
        <v>748.80000000000007</v>
      </c>
      <c r="G24" s="34">
        <f>G25+G26+G27</f>
        <v>1182.09474</v>
      </c>
      <c r="H24" s="26">
        <f>G24/F24*100</f>
        <v>157.86521634615383</v>
      </c>
      <c r="I24" s="27">
        <f t="shared" si="0"/>
        <v>-275.64744999999994</v>
      </c>
      <c r="J24" s="28">
        <f>D24/G24*100</f>
        <v>76.681441793743204</v>
      </c>
      <c r="K24" s="37"/>
      <c r="L24" s="37"/>
    </row>
    <row r="25" spans="1:12" s="4" customFormat="1" ht="33" customHeight="1" x14ac:dyDescent="0.3">
      <c r="A25" s="43" t="s">
        <v>38</v>
      </c>
      <c r="B25" s="44" t="s">
        <v>39</v>
      </c>
      <c r="C25" s="36">
        <v>76.5</v>
      </c>
      <c r="D25" s="33">
        <v>97.687039999999996</v>
      </c>
      <c r="E25" s="26">
        <f t="shared" si="2"/>
        <v>127.69547712418301</v>
      </c>
      <c r="F25" s="33">
        <v>63.6</v>
      </c>
      <c r="G25" s="33">
        <v>67.639070000000004</v>
      </c>
      <c r="H25" s="26">
        <f>G25/F25*100</f>
        <v>106.35073899371071</v>
      </c>
      <c r="I25" s="27">
        <f t="shared" si="0"/>
        <v>30.047969999999992</v>
      </c>
      <c r="J25" s="28">
        <f>D25/G25*100</f>
        <v>144.423984540296</v>
      </c>
      <c r="K25" s="37"/>
      <c r="L25" s="37"/>
    </row>
    <row r="26" spans="1:12" s="4" customFormat="1" ht="34.5" customHeight="1" x14ac:dyDescent="0.3">
      <c r="A26" s="43">
        <v>13030200</v>
      </c>
      <c r="B26" s="44" t="s">
        <v>40</v>
      </c>
      <c r="C26" s="36">
        <v>1410.6</v>
      </c>
      <c r="D26" s="33">
        <v>808.76025000000004</v>
      </c>
      <c r="E26" s="26">
        <f t="shared" si="2"/>
        <v>57.334485325393459</v>
      </c>
      <c r="F26" s="33">
        <v>685.2</v>
      </c>
      <c r="G26" s="33">
        <v>1114.4556700000001</v>
      </c>
      <c r="H26" s="26">
        <f>G26/F26*100</f>
        <v>162.64677028604785</v>
      </c>
      <c r="I26" s="27">
        <f t="shared" si="0"/>
        <v>-305.69542000000001</v>
      </c>
      <c r="J26" s="28"/>
      <c r="K26" s="37"/>
      <c r="L26" s="37"/>
    </row>
    <row r="27" spans="1:12" s="4" customFormat="1" ht="33" customHeight="1" thickBot="1" x14ac:dyDescent="0.35">
      <c r="A27" s="45" t="s">
        <v>41</v>
      </c>
      <c r="B27" s="44" t="s">
        <v>42</v>
      </c>
      <c r="C27" s="36">
        <v>0</v>
      </c>
      <c r="D27" s="33">
        <v>0</v>
      </c>
      <c r="E27" s="26"/>
      <c r="F27" s="33"/>
      <c r="G27" s="33">
        <v>0</v>
      </c>
      <c r="H27" s="26"/>
      <c r="I27" s="27">
        <f t="shared" si="0"/>
        <v>0</v>
      </c>
      <c r="J27" s="28"/>
      <c r="K27" s="37"/>
      <c r="L27" s="37"/>
    </row>
    <row r="28" spans="1:12" s="48" customFormat="1" ht="18.75" x14ac:dyDescent="0.3">
      <c r="A28" s="46">
        <v>13050000</v>
      </c>
      <c r="B28" s="47" t="s">
        <v>43</v>
      </c>
      <c r="C28" s="32">
        <v>308672.3</v>
      </c>
      <c r="D28" s="33">
        <v>188466.03039999999</v>
      </c>
      <c r="E28" s="26">
        <f t="shared" si="2"/>
        <v>61.056994877739271</v>
      </c>
      <c r="F28" s="34">
        <v>350044.1</v>
      </c>
      <c r="G28" s="33">
        <f>69855.97455+119080.84974+3761.40009+1617.73679</f>
        <v>194315.96117000002</v>
      </c>
      <c r="H28" s="26">
        <f>G28/F28*100</f>
        <v>55.51185155527547</v>
      </c>
      <c r="I28" s="27">
        <f t="shared" si="0"/>
        <v>-5849.9307700000354</v>
      </c>
      <c r="J28" s="28">
        <f>D28/G28*100</f>
        <v>96.989474907374102</v>
      </c>
      <c r="K28" s="35"/>
      <c r="L28" s="35"/>
    </row>
    <row r="29" spans="1:12" s="4" customFormat="1" ht="23.25" customHeight="1" x14ac:dyDescent="0.3">
      <c r="A29" s="30">
        <v>13070000</v>
      </c>
      <c r="B29" s="31" t="s">
        <v>44</v>
      </c>
      <c r="C29" s="32">
        <v>83.6</v>
      </c>
      <c r="D29" s="33">
        <v>0.47813</v>
      </c>
      <c r="E29" s="26">
        <f t="shared" si="2"/>
        <v>0.57192583732057423</v>
      </c>
      <c r="F29" s="34">
        <v>3.6</v>
      </c>
      <c r="G29" s="33">
        <v>0.13235</v>
      </c>
      <c r="H29" s="26">
        <f>G29/F29*100</f>
        <v>3.6763888888888889</v>
      </c>
      <c r="I29" s="27">
        <f t="shared" si="0"/>
        <v>0.34577999999999998</v>
      </c>
      <c r="J29" s="28"/>
      <c r="K29" s="35"/>
      <c r="L29" s="35"/>
    </row>
    <row r="30" spans="1:12" s="4" customFormat="1" ht="24.75" customHeight="1" x14ac:dyDescent="0.3">
      <c r="A30" s="21">
        <v>16010000</v>
      </c>
      <c r="B30" s="22" t="s">
        <v>45</v>
      </c>
      <c r="C30" s="23"/>
      <c r="D30" s="24">
        <v>-0.42851</v>
      </c>
      <c r="E30" s="25"/>
      <c r="F30" s="24"/>
      <c r="G30" s="24">
        <f>-(0.29878+1.5259+1.17863)</f>
        <v>-3.0033099999999999</v>
      </c>
      <c r="H30" s="26"/>
      <c r="I30" s="27">
        <f t="shared" si="0"/>
        <v>2.5747999999999998</v>
      </c>
      <c r="J30" s="28">
        <f t="shared" ref="J30:J44" si="4">D30/G30*100</f>
        <v>14.2679243900896</v>
      </c>
      <c r="K30" s="29"/>
      <c r="L30" s="29"/>
    </row>
    <row r="31" spans="1:12" s="4" customFormat="1" ht="19.5" customHeight="1" x14ac:dyDescent="0.3">
      <c r="A31" s="21">
        <v>18000000</v>
      </c>
      <c r="B31" s="22" t="s">
        <v>46</v>
      </c>
      <c r="C31" s="23">
        <f>C32+C34+C33</f>
        <v>10471.5</v>
      </c>
      <c r="D31" s="24">
        <f>D32+D34+D33</f>
        <v>6758.2950999999994</v>
      </c>
      <c r="E31" s="25">
        <f t="shared" si="2"/>
        <v>64.539894952967572</v>
      </c>
      <c r="F31" s="24">
        <f>F32+F34+F33</f>
        <v>8879.5</v>
      </c>
      <c r="G31" s="24">
        <f>G32+G34+G33</f>
        <v>6409.1037899999992</v>
      </c>
      <c r="H31" s="26">
        <f t="shared" ref="H31:H44" si="5">G31/F31*100</f>
        <v>72.17865634326256</v>
      </c>
      <c r="I31" s="27">
        <f t="shared" si="0"/>
        <v>349.19131000000016</v>
      </c>
      <c r="J31" s="28">
        <f t="shared" si="4"/>
        <v>105.44836409959277</v>
      </c>
      <c r="K31" s="29"/>
      <c r="L31" s="29"/>
    </row>
    <row r="32" spans="1:12" s="4" customFormat="1" ht="21.75" customHeight="1" x14ac:dyDescent="0.3">
      <c r="A32" s="30">
        <v>18020000</v>
      </c>
      <c r="B32" s="49" t="s">
        <v>47</v>
      </c>
      <c r="C32" s="36">
        <v>1889.1</v>
      </c>
      <c r="D32" s="33">
        <v>1394.27306</v>
      </c>
      <c r="E32" s="26">
        <f t="shared" si="2"/>
        <v>73.806207188608326</v>
      </c>
      <c r="F32" s="33">
        <v>1191.4000000000001</v>
      </c>
      <c r="G32" s="33">
        <v>1319.7571399999999</v>
      </c>
      <c r="H32" s="26">
        <f t="shared" si="5"/>
        <v>110.77363941581331</v>
      </c>
      <c r="I32" s="27">
        <f t="shared" si="0"/>
        <v>74.515920000000051</v>
      </c>
      <c r="J32" s="28">
        <f t="shared" si="4"/>
        <v>105.64618426690234</v>
      </c>
      <c r="K32" s="37"/>
      <c r="L32" s="37"/>
    </row>
    <row r="33" spans="1:12" s="4" customFormat="1" ht="22.5" customHeight="1" x14ac:dyDescent="0.3">
      <c r="A33" s="30">
        <v>1803000</v>
      </c>
      <c r="B33" s="49" t="s">
        <v>48</v>
      </c>
      <c r="C33" s="36">
        <v>632.1</v>
      </c>
      <c r="D33" s="33">
        <f>294.92094+17.0946</f>
        <v>312.01553999999999</v>
      </c>
      <c r="E33" s="26">
        <f t="shared" si="2"/>
        <v>49.361737066919787</v>
      </c>
      <c r="F33" s="33">
        <v>529.4</v>
      </c>
      <c r="G33" s="33">
        <f>408.56494+8.80388</f>
        <v>417.36881999999997</v>
      </c>
      <c r="H33" s="26">
        <f t="shared" si="5"/>
        <v>78.838084624102748</v>
      </c>
      <c r="I33" s="27">
        <f t="shared" si="0"/>
        <v>-105.35327999999998</v>
      </c>
      <c r="J33" s="28">
        <f t="shared" si="4"/>
        <v>74.757750231557779</v>
      </c>
      <c r="K33" s="37"/>
      <c r="L33" s="37"/>
    </row>
    <row r="34" spans="1:12" s="4" customFormat="1" ht="32.25" customHeight="1" x14ac:dyDescent="0.3">
      <c r="A34" s="30">
        <v>18040000</v>
      </c>
      <c r="B34" s="31" t="s">
        <v>49</v>
      </c>
      <c r="C34" s="32">
        <v>7950.3</v>
      </c>
      <c r="D34" s="33">
        <v>5052.0064999999995</v>
      </c>
      <c r="E34" s="26">
        <f t="shared" si="2"/>
        <v>63.544853653321255</v>
      </c>
      <c r="F34" s="34">
        <v>7158.7</v>
      </c>
      <c r="G34" s="33">
        <f>489.30379+2390.2941+12.065+224.96046+368.11524+773.6875+2.115+0.736+3.702+244.85854+130.1352+32.005</f>
        <v>4671.9778299999998</v>
      </c>
      <c r="H34" s="26">
        <f t="shared" si="5"/>
        <v>65.262936427004902</v>
      </c>
      <c r="I34" s="27">
        <f t="shared" si="0"/>
        <v>380.02866999999969</v>
      </c>
      <c r="J34" s="28">
        <f t="shared" si="4"/>
        <v>108.13421389887033</v>
      </c>
      <c r="K34" s="35"/>
      <c r="L34" s="35"/>
    </row>
    <row r="35" spans="1:12" s="4" customFormat="1" ht="22.5" customHeight="1" x14ac:dyDescent="0.3">
      <c r="A35" s="21">
        <v>19000000</v>
      </c>
      <c r="B35" s="22" t="s">
        <v>50</v>
      </c>
      <c r="C35" s="23">
        <f>C36</f>
        <v>8.6999999999999993</v>
      </c>
      <c r="D35" s="33">
        <f>D36</f>
        <v>2.8</v>
      </c>
      <c r="E35" s="26">
        <f t="shared" si="2"/>
        <v>32.183908045977013</v>
      </c>
      <c r="F35" s="24">
        <f>F36</f>
        <v>2.7</v>
      </c>
      <c r="G35" s="39">
        <f>G36</f>
        <v>2.4060000000000001</v>
      </c>
      <c r="H35" s="26">
        <f t="shared" si="5"/>
        <v>89.111111111111114</v>
      </c>
      <c r="I35" s="27">
        <f t="shared" si="0"/>
        <v>0.39399999999999968</v>
      </c>
      <c r="J35" s="28">
        <f t="shared" si="4"/>
        <v>116.37572734829591</v>
      </c>
      <c r="K35" s="29"/>
      <c r="L35" s="29"/>
    </row>
    <row r="36" spans="1:12" s="4" customFormat="1" ht="24.75" customHeight="1" x14ac:dyDescent="0.3">
      <c r="A36" s="30">
        <v>19040000</v>
      </c>
      <c r="B36" s="31" t="s">
        <v>51</v>
      </c>
      <c r="C36" s="32">
        <v>8.6999999999999993</v>
      </c>
      <c r="D36" s="33">
        <v>2.8</v>
      </c>
      <c r="E36" s="26">
        <f t="shared" si="2"/>
        <v>32.183908045977013</v>
      </c>
      <c r="F36" s="34">
        <v>2.7</v>
      </c>
      <c r="G36" s="34">
        <v>2.4060000000000001</v>
      </c>
      <c r="H36" s="26">
        <f t="shared" si="5"/>
        <v>89.111111111111114</v>
      </c>
      <c r="I36" s="27">
        <f t="shared" si="0"/>
        <v>0.39399999999999968</v>
      </c>
      <c r="J36" s="28">
        <f t="shared" si="4"/>
        <v>116.37572734829591</v>
      </c>
      <c r="K36" s="35"/>
      <c r="L36" s="35"/>
    </row>
    <row r="37" spans="1:12" s="20" customFormat="1" ht="24.75" customHeight="1" x14ac:dyDescent="0.25">
      <c r="A37" s="10" t="s">
        <v>52</v>
      </c>
      <c r="B37" s="50" t="s">
        <v>53</v>
      </c>
      <c r="C37" s="51">
        <f>C38+C49+C64</f>
        <v>23965.200000000001</v>
      </c>
      <c r="D37" s="52">
        <f>D38+D49+D64</f>
        <v>12650.128140000001</v>
      </c>
      <c r="E37" s="53">
        <f t="shared" si="2"/>
        <v>52.7854060888288</v>
      </c>
      <c r="F37" s="52">
        <f>F38+F49+F64</f>
        <v>47809.8</v>
      </c>
      <c r="G37" s="54">
        <f>G38+G49+G64</f>
        <v>14103.837519999999</v>
      </c>
      <c r="H37" s="26">
        <f t="shared" si="5"/>
        <v>29.49988814008843</v>
      </c>
      <c r="I37" s="27">
        <f t="shared" si="0"/>
        <v>-1453.7093799999984</v>
      </c>
      <c r="J37" s="28">
        <f t="shared" si="4"/>
        <v>89.692809648873506</v>
      </c>
      <c r="K37" s="55"/>
      <c r="L37" s="55"/>
    </row>
    <row r="38" spans="1:12" s="4" customFormat="1" ht="25.5" customHeight="1" x14ac:dyDescent="0.3">
      <c r="A38" s="21" t="s">
        <v>54</v>
      </c>
      <c r="B38" s="22" t="s">
        <v>55</v>
      </c>
      <c r="C38" s="23">
        <f>C40+C43+C44</f>
        <v>2409.9</v>
      </c>
      <c r="D38" s="24">
        <f>D40+D43+D44</f>
        <v>1938.49658</v>
      </c>
      <c r="E38" s="25">
        <f t="shared" si="2"/>
        <v>80.438880451471022</v>
      </c>
      <c r="F38" s="24">
        <f>F40+F43+F44</f>
        <v>2796.3</v>
      </c>
      <c r="G38" s="24">
        <f>G40+G43+G44</f>
        <v>1737.5422600000002</v>
      </c>
      <c r="H38" s="26">
        <f t="shared" si="5"/>
        <v>62.13719057325752</v>
      </c>
      <c r="I38" s="27">
        <f t="shared" si="0"/>
        <v>200.95431999999983</v>
      </c>
      <c r="J38" s="28">
        <f t="shared" si="4"/>
        <v>111.56543496098908</v>
      </c>
      <c r="K38" s="29"/>
      <c r="L38" s="29"/>
    </row>
    <row r="39" spans="1:12" s="4" customFormat="1" ht="60.75" customHeight="1" x14ac:dyDescent="0.3">
      <c r="A39" s="30" t="s">
        <v>56</v>
      </c>
      <c r="B39" s="31" t="s">
        <v>57</v>
      </c>
      <c r="C39" s="36">
        <f>C41</f>
        <v>1644.4</v>
      </c>
      <c r="D39" s="33">
        <f>D41</f>
        <v>1607.35481</v>
      </c>
      <c r="E39" s="26">
        <f t="shared" si="2"/>
        <v>97.747191072731681</v>
      </c>
      <c r="F39" s="33">
        <f>F41</f>
        <v>1208.2</v>
      </c>
      <c r="G39" s="34">
        <f>G41</f>
        <v>1117.32509</v>
      </c>
      <c r="H39" s="26">
        <f t="shared" si="5"/>
        <v>92.478487833140207</v>
      </c>
      <c r="I39" s="27">
        <f t="shared" si="0"/>
        <v>490.02972</v>
      </c>
      <c r="J39" s="28">
        <f t="shared" si="4"/>
        <v>143.85739874506891</v>
      </c>
      <c r="K39" s="37"/>
      <c r="L39" s="37"/>
    </row>
    <row r="40" spans="1:12" s="4" customFormat="1" ht="108.75" customHeight="1" x14ac:dyDescent="0.3">
      <c r="A40" s="21">
        <v>21010000</v>
      </c>
      <c r="B40" s="22" t="s">
        <v>58</v>
      </c>
      <c r="C40" s="23">
        <f>C41</f>
        <v>1644.4</v>
      </c>
      <c r="D40" s="24">
        <f>D41</f>
        <v>1607.35481</v>
      </c>
      <c r="E40" s="25">
        <f t="shared" si="2"/>
        <v>97.747191072731681</v>
      </c>
      <c r="F40" s="24">
        <f>F41</f>
        <v>1208.2</v>
      </c>
      <c r="G40" s="24">
        <f>G41</f>
        <v>1117.32509</v>
      </c>
      <c r="H40" s="26">
        <f t="shared" si="5"/>
        <v>92.478487833140207</v>
      </c>
      <c r="I40" s="27">
        <f t="shared" si="0"/>
        <v>490.02972</v>
      </c>
      <c r="J40" s="28">
        <f t="shared" si="4"/>
        <v>143.85739874506891</v>
      </c>
      <c r="K40" s="29"/>
      <c r="L40" s="29"/>
    </row>
    <row r="41" spans="1:12" s="4" customFormat="1" ht="48.75" customHeight="1" x14ac:dyDescent="0.3">
      <c r="A41" s="56" t="s">
        <v>59</v>
      </c>
      <c r="B41" s="57" t="s">
        <v>60</v>
      </c>
      <c r="C41" s="36">
        <v>1644.4</v>
      </c>
      <c r="D41" s="33">
        <v>1607.35481</v>
      </c>
      <c r="E41" s="26">
        <f t="shared" si="2"/>
        <v>97.747191072731681</v>
      </c>
      <c r="F41" s="33">
        <v>1208.2</v>
      </c>
      <c r="G41" s="33">
        <f>720.708+396.61709</f>
        <v>1117.32509</v>
      </c>
      <c r="H41" s="26">
        <f t="shared" si="5"/>
        <v>92.478487833140207</v>
      </c>
      <c r="I41" s="27">
        <f t="shared" si="0"/>
        <v>490.02972</v>
      </c>
      <c r="J41" s="28">
        <f t="shared" si="4"/>
        <v>143.85739874506891</v>
      </c>
      <c r="K41" s="37"/>
      <c r="L41" s="37"/>
    </row>
    <row r="42" spans="1:12" s="4" customFormat="1" ht="51" hidden="1" customHeight="1" x14ac:dyDescent="0.25">
      <c r="A42" s="56" t="s">
        <v>61</v>
      </c>
      <c r="B42" s="57" t="s">
        <v>62</v>
      </c>
      <c r="C42" s="58"/>
      <c r="D42" s="59"/>
      <c r="E42" s="26" t="e">
        <f t="shared" si="2"/>
        <v>#DIV/0!</v>
      </c>
      <c r="F42" s="59"/>
      <c r="G42" s="60"/>
      <c r="H42" s="26" t="e">
        <f t="shared" si="5"/>
        <v>#DIV/0!</v>
      </c>
      <c r="I42" s="27">
        <f t="shared" si="0"/>
        <v>0</v>
      </c>
      <c r="J42" s="28" t="e">
        <f t="shared" si="4"/>
        <v>#DIV/0!</v>
      </c>
      <c r="K42" s="61"/>
      <c r="L42" s="61"/>
    </row>
    <row r="43" spans="1:12" s="4" customFormat="1" ht="16.5" hidden="1" customHeight="1" x14ac:dyDescent="0.3">
      <c r="A43" s="62">
        <v>21050000</v>
      </c>
      <c r="B43" s="22" t="s">
        <v>63</v>
      </c>
      <c r="C43" s="38"/>
      <c r="D43" s="39"/>
      <c r="E43" s="26" t="e">
        <f t="shared" si="2"/>
        <v>#DIV/0!</v>
      </c>
      <c r="F43" s="39"/>
      <c r="G43" s="24"/>
      <c r="H43" s="26" t="e">
        <f t="shared" si="5"/>
        <v>#DIV/0!</v>
      </c>
      <c r="I43" s="27">
        <f t="shared" si="0"/>
        <v>0</v>
      </c>
      <c r="J43" s="28" t="e">
        <f t="shared" si="4"/>
        <v>#DIV/0!</v>
      </c>
      <c r="K43" s="40"/>
      <c r="L43" s="40"/>
    </row>
    <row r="44" spans="1:12" s="4" customFormat="1" ht="17.25" customHeight="1" x14ac:dyDescent="0.3">
      <c r="A44" s="21">
        <v>21080000</v>
      </c>
      <c r="B44" s="22" t="s">
        <v>64</v>
      </c>
      <c r="C44" s="23">
        <f>C45+C47+C46</f>
        <v>765.5</v>
      </c>
      <c r="D44" s="24">
        <f>D45+D47+D46</f>
        <v>331.14177000000001</v>
      </c>
      <c r="E44" s="25">
        <f t="shared" si="2"/>
        <v>43.258232527759638</v>
      </c>
      <c r="F44" s="24">
        <f>F45+F47+F46</f>
        <v>1588.1000000000001</v>
      </c>
      <c r="G44" s="24">
        <f>G45+G47+G46</f>
        <v>620.21717000000001</v>
      </c>
      <c r="H44" s="26">
        <f t="shared" si="5"/>
        <v>39.054037529122851</v>
      </c>
      <c r="I44" s="27">
        <f t="shared" si="0"/>
        <v>-289.0754</v>
      </c>
      <c r="J44" s="28">
        <f t="shared" si="4"/>
        <v>53.391261322223635</v>
      </c>
      <c r="K44" s="29"/>
      <c r="L44" s="29"/>
    </row>
    <row r="45" spans="1:12" s="4" customFormat="1" ht="21" customHeight="1" x14ac:dyDescent="0.3">
      <c r="A45" s="56">
        <v>21080500</v>
      </c>
      <c r="B45" s="57" t="s">
        <v>64</v>
      </c>
      <c r="C45" s="63">
        <v>0</v>
      </c>
      <c r="D45" s="33">
        <v>0</v>
      </c>
      <c r="E45" s="26"/>
      <c r="F45" s="60"/>
      <c r="G45" s="60">
        <v>0</v>
      </c>
      <c r="H45" s="26"/>
      <c r="I45" s="27">
        <f t="shared" si="0"/>
        <v>0</v>
      </c>
      <c r="J45" s="28"/>
      <c r="K45" s="64"/>
      <c r="L45" s="64"/>
    </row>
    <row r="46" spans="1:12" s="4" customFormat="1" ht="89.25" customHeight="1" x14ac:dyDescent="0.3">
      <c r="A46" s="56">
        <v>21080900</v>
      </c>
      <c r="B46" s="31" t="s">
        <v>65</v>
      </c>
      <c r="C46" s="63">
        <v>7.7</v>
      </c>
      <c r="D46" s="33">
        <v>2.1269999999999998</v>
      </c>
      <c r="E46" s="26">
        <f t="shared" si="2"/>
        <v>27.623376623376622</v>
      </c>
      <c r="F46" s="60">
        <v>41.4</v>
      </c>
      <c r="G46" s="60">
        <v>2.3488699999999998</v>
      </c>
      <c r="H46" s="26">
        <f t="shared" ref="H46:H53" si="6">G46/F46*100</f>
        <v>5.6735990338164246</v>
      </c>
      <c r="I46" s="27">
        <f t="shared" si="0"/>
        <v>-0.22187000000000001</v>
      </c>
      <c r="J46" s="28">
        <f t="shared" ref="J46:J52" si="7">D46/G46*100</f>
        <v>90.554181372319448</v>
      </c>
      <c r="K46" s="64"/>
      <c r="L46" s="64"/>
    </row>
    <row r="47" spans="1:12" s="4" customFormat="1" ht="20.25" customHeight="1" x14ac:dyDescent="0.3">
      <c r="A47" s="56">
        <v>21081100</v>
      </c>
      <c r="B47" s="57" t="s">
        <v>66</v>
      </c>
      <c r="C47" s="58">
        <v>757.8</v>
      </c>
      <c r="D47" s="33">
        <v>329.01477</v>
      </c>
      <c r="E47" s="26">
        <f t="shared" si="2"/>
        <v>43.417098178939035</v>
      </c>
      <c r="F47" s="59">
        <v>1546.7</v>
      </c>
      <c r="G47" s="60">
        <v>617.86829999999998</v>
      </c>
      <c r="H47" s="26">
        <f t="shared" si="6"/>
        <v>39.947520527574831</v>
      </c>
      <c r="I47" s="27">
        <f t="shared" si="0"/>
        <v>-288.85352999999998</v>
      </c>
      <c r="J47" s="28">
        <f t="shared" si="7"/>
        <v>53.249983855782858</v>
      </c>
      <c r="K47" s="61"/>
      <c r="L47" s="61"/>
    </row>
    <row r="48" spans="1:12" s="4" customFormat="1" ht="42" hidden="1" customHeight="1" x14ac:dyDescent="0.3">
      <c r="A48" s="56" t="s">
        <v>67</v>
      </c>
      <c r="B48" s="57" t="s">
        <v>68</v>
      </c>
      <c r="C48" s="36" t="s">
        <v>18</v>
      </c>
      <c r="D48" s="33" t="s">
        <v>18</v>
      </c>
      <c r="E48" s="26" t="e">
        <f t="shared" si="2"/>
        <v>#VALUE!</v>
      </c>
      <c r="F48" s="33" t="s">
        <v>18</v>
      </c>
      <c r="G48" s="60" t="s">
        <v>18</v>
      </c>
      <c r="H48" s="26" t="e">
        <f t="shared" si="6"/>
        <v>#VALUE!</v>
      </c>
      <c r="I48" s="27" t="e">
        <f t="shared" si="0"/>
        <v>#VALUE!</v>
      </c>
      <c r="J48" s="28" t="e">
        <f t="shared" si="7"/>
        <v>#VALUE!</v>
      </c>
      <c r="K48" s="37"/>
      <c r="L48" s="37"/>
    </row>
    <row r="49" spans="1:12" s="4" customFormat="1" ht="36" x14ac:dyDescent="0.3">
      <c r="A49" s="10" t="s">
        <v>69</v>
      </c>
      <c r="B49" s="65" t="s">
        <v>70</v>
      </c>
      <c r="C49" s="23">
        <f>C50+C60+C61+C63</f>
        <v>21416.1</v>
      </c>
      <c r="D49" s="24">
        <f>D50+D60+D61+D63</f>
        <v>10645.719579999999</v>
      </c>
      <c r="E49" s="66">
        <f t="shared" si="2"/>
        <v>49.708955318662127</v>
      </c>
      <c r="F49" s="24">
        <f>F50+F60+F61+F63</f>
        <v>44691.6</v>
      </c>
      <c r="G49" s="24">
        <f>G50+G60+G61+G63</f>
        <v>12271.68384</v>
      </c>
      <c r="H49" s="26">
        <f t="shared" si="6"/>
        <v>27.458591413151467</v>
      </c>
      <c r="I49" s="27">
        <f t="shared" si="0"/>
        <v>-1625.9642600000006</v>
      </c>
      <c r="J49" s="28">
        <f t="shared" si="7"/>
        <v>86.750275828488085</v>
      </c>
      <c r="K49" s="29"/>
      <c r="L49" s="29"/>
    </row>
    <row r="50" spans="1:12" s="4" customFormat="1" ht="18.75" x14ac:dyDescent="0.3">
      <c r="A50" s="21">
        <v>22010000</v>
      </c>
      <c r="B50" s="22" t="s">
        <v>71</v>
      </c>
      <c r="C50" s="23">
        <f>C51+C52+C53+C54+C55+C56+C57+C58+C59</f>
        <v>14406.300000000001</v>
      </c>
      <c r="D50" s="24">
        <f>D51+D52+D53+D54+D55+D56+D57+D58+D59</f>
        <v>7514.4553099999994</v>
      </c>
      <c r="E50" s="66">
        <f t="shared" si="2"/>
        <v>52.160897038101375</v>
      </c>
      <c r="F50" s="24">
        <f>F51+F52+F53+F54+F55+F56+F57+F58+F59</f>
        <v>23893.9</v>
      </c>
      <c r="G50" s="24">
        <f>G51+G52+G53+G54+G55+G56+G57+G58+G59</f>
        <v>8440.224040000001</v>
      </c>
      <c r="H50" s="26">
        <f t="shared" si="6"/>
        <v>35.323760625096781</v>
      </c>
      <c r="I50" s="27">
        <f t="shared" si="0"/>
        <v>-925.7687300000016</v>
      </c>
      <c r="J50" s="28">
        <f t="shared" si="7"/>
        <v>89.031467344793356</v>
      </c>
      <c r="K50" s="29"/>
      <c r="L50" s="29"/>
    </row>
    <row r="51" spans="1:12" s="4" customFormat="1" ht="39" customHeight="1" x14ac:dyDescent="0.3">
      <c r="A51" s="43" t="s">
        <v>72</v>
      </c>
      <c r="B51" s="67" t="s">
        <v>73</v>
      </c>
      <c r="C51" s="63">
        <v>0.5</v>
      </c>
      <c r="D51" s="33">
        <v>3.9940000000000002</v>
      </c>
      <c r="E51" s="26">
        <f t="shared" si="2"/>
        <v>798.80000000000007</v>
      </c>
      <c r="F51" s="60">
        <v>11.2</v>
      </c>
      <c r="G51" s="60">
        <v>0.47599999999999998</v>
      </c>
      <c r="H51" s="26">
        <f t="shared" si="6"/>
        <v>4.25</v>
      </c>
      <c r="I51" s="27">
        <f t="shared" si="0"/>
        <v>3.5180000000000002</v>
      </c>
      <c r="J51" s="28">
        <f t="shared" si="7"/>
        <v>839.07563025210084</v>
      </c>
      <c r="K51" s="29"/>
      <c r="L51" s="29"/>
    </row>
    <row r="52" spans="1:12" s="4" customFormat="1" ht="33.75" customHeight="1" x14ac:dyDescent="0.3">
      <c r="A52" s="43" t="s">
        <v>74</v>
      </c>
      <c r="B52" s="68" t="s">
        <v>75</v>
      </c>
      <c r="C52" s="63">
        <v>0</v>
      </c>
      <c r="D52" s="33">
        <v>0</v>
      </c>
      <c r="E52" s="26"/>
      <c r="F52" s="60">
        <v>182.4</v>
      </c>
      <c r="G52" s="60">
        <v>81.212580000000003</v>
      </c>
      <c r="H52" s="26">
        <f t="shared" si="6"/>
        <v>44.524440789473687</v>
      </c>
      <c r="I52" s="27">
        <f t="shared" si="0"/>
        <v>-81.212580000000003</v>
      </c>
      <c r="J52" s="28">
        <f t="shared" si="7"/>
        <v>0</v>
      </c>
      <c r="K52" s="29"/>
      <c r="L52" s="29"/>
    </row>
    <row r="53" spans="1:12" s="4" customFormat="1" ht="36" customHeight="1" x14ac:dyDescent="0.3">
      <c r="A53" s="43" t="s">
        <v>76</v>
      </c>
      <c r="B53" s="68" t="s">
        <v>77</v>
      </c>
      <c r="C53" s="63">
        <v>0</v>
      </c>
      <c r="D53" s="33">
        <v>2.06</v>
      </c>
      <c r="E53" s="26"/>
      <c r="F53" s="60">
        <v>2.4</v>
      </c>
      <c r="G53" s="60">
        <v>1.56</v>
      </c>
      <c r="H53" s="26">
        <f t="shared" si="6"/>
        <v>65</v>
      </c>
      <c r="I53" s="27">
        <f t="shared" si="0"/>
        <v>0.5</v>
      </c>
      <c r="J53" s="28"/>
      <c r="K53" s="29"/>
      <c r="L53" s="29"/>
    </row>
    <row r="54" spans="1:12" s="4" customFormat="1" ht="38.25" customHeight="1" x14ac:dyDescent="0.3">
      <c r="A54" s="43" t="s">
        <v>78</v>
      </c>
      <c r="B54" s="68" t="s">
        <v>79</v>
      </c>
      <c r="C54" s="63">
        <v>0</v>
      </c>
      <c r="D54" s="33">
        <v>0</v>
      </c>
      <c r="E54" s="26"/>
      <c r="F54" s="60">
        <v>0</v>
      </c>
      <c r="G54" s="60">
        <v>0</v>
      </c>
      <c r="H54" s="26"/>
      <c r="I54" s="27">
        <f t="shared" si="0"/>
        <v>0</v>
      </c>
      <c r="J54" s="28"/>
      <c r="K54" s="29"/>
      <c r="L54" s="29"/>
    </row>
    <row r="55" spans="1:12" s="4" customFormat="1" ht="36" customHeight="1" x14ac:dyDescent="0.3">
      <c r="A55" s="43" t="s">
        <v>80</v>
      </c>
      <c r="B55" s="68" t="s">
        <v>81</v>
      </c>
      <c r="C55" s="63">
        <v>6.5</v>
      </c>
      <c r="D55" s="33">
        <v>3.9</v>
      </c>
      <c r="E55" s="26">
        <f t="shared" si="2"/>
        <v>60</v>
      </c>
      <c r="F55" s="60">
        <v>6</v>
      </c>
      <c r="G55" s="60">
        <v>4.68</v>
      </c>
      <c r="H55" s="26">
        <f>G55/F55*100</f>
        <v>77.999999999999986</v>
      </c>
      <c r="I55" s="27">
        <f t="shared" si="0"/>
        <v>-0.7799999999999998</v>
      </c>
      <c r="J55" s="28">
        <f>D55/G55*100</f>
        <v>83.333333333333343</v>
      </c>
      <c r="K55" s="29"/>
      <c r="L55" s="29"/>
    </row>
    <row r="56" spans="1:12" s="4" customFormat="1" ht="51" customHeight="1" x14ac:dyDescent="0.3">
      <c r="A56" s="43" t="s">
        <v>82</v>
      </c>
      <c r="B56" s="68" t="s">
        <v>83</v>
      </c>
      <c r="C56" s="63">
        <v>489.8</v>
      </c>
      <c r="D56" s="33">
        <v>108.25</v>
      </c>
      <c r="E56" s="26">
        <f t="shared" si="2"/>
        <v>22.100857492854225</v>
      </c>
      <c r="F56" s="60">
        <v>1308.9000000000001</v>
      </c>
      <c r="G56" s="60">
        <v>288.15235000000001</v>
      </c>
      <c r="H56" s="26">
        <f>G56/F56*100</f>
        <v>22.014848345939338</v>
      </c>
      <c r="I56" s="27">
        <f t="shared" si="0"/>
        <v>-179.90235000000001</v>
      </c>
      <c r="J56" s="28">
        <f>D56/G56*100</f>
        <v>37.566932908928209</v>
      </c>
      <c r="K56" s="29"/>
      <c r="L56" s="29"/>
    </row>
    <row r="57" spans="1:12" s="4" customFormat="1" ht="36" customHeight="1" x14ac:dyDescent="0.3">
      <c r="A57" s="43" t="s">
        <v>84</v>
      </c>
      <c r="B57" s="68" t="s">
        <v>85</v>
      </c>
      <c r="C57" s="63">
        <v>3127.4</v>
      </c>
      <c r="D57" s="33">
        <v>1500.78</v>
      </c>
      <c r="E57" s="26">
        <f t="shared" si="2"/>
        <v>47.98810513525612</v>
      </c>
      <c r="F57" s="60">
        <v>7486.7</v>
      </c>
      <c r="G57" s="60">
        <v>2000.78</v>
      </c>
      <c r="H57" s="26">
        <f>G57/F57*100</f>
        <v>26.724458038922354</v>
      </c>
      <c r="I57" s="27">
        <f t="shared" si="0"/>
        <v>-500</v>
      </c>
      <c r="J57" s="28">
        <f>D57/G57*100</f>
        <v>75.009746198982398</v>
      </c>
      <c r="K57" s="29"/>
      <c r="L57" s="29"/>
    </row>
    <row r="58" spans="1:12" s="4" customFormat="1" ht="34.5" customHeight="1" x14ac:dyDescent="0.3">
      <c r="A58" s="43" t="s">
        <v>86</v>
      </c>
      <c r="B58" s="68" t="s">
        <v>87</v>
      </c>
      <c r="C58" s="63">
        <v>9695.6</v>
      </c>
      <c r="D58" s="33">
        <v>5176.79</v>
      </c>
      <c r="E58" s="26">
        <f t="shared" si="2"/>
        <v>53.393188662898631</v>
      </c>
      <c r="F58" s="60">
        <v>11742.2</v>
      </c>
      <c r="G58" s="60">
        <v>5273.5590000000002</v>
      </c>
      <c r="H58" s="26">
        <f>G58/F58*100</f>
        <v>44.911166561632406</v>
      </c>
      <c r="I58" s="27">
        <f t="shared" si="0"/>
        <v>-96.769000000000233</v>
      </c>
      <c r="J58" s="28">
        <f>D58/G58*100</f>
        <v>98.165015315084176</v>
      </c>
      <c r="K58" s="29"/>
      <c r="L58" s="29"/>
    </row>
    <row r="59" spans="1:12" s="4" customFormat="1" ht="35.25" customHeight="1" x14ac:dyDescent="0.3">
      <c r="A59" s="43" t="s">
        <v>88</v>
      </c>
      <c r="B59" s="69" t="s">
        <v>89</v>
      </c>
      <c r="C59" s="63">
        <v>1086.5</v>
      </c>
      <c r="D59" s="34">
        <v>718.68131000000005</v>
      </c>
      <c r="E59" s="26">
        <f t="shared" si="2"/>
        <v>66.146462034054309</v>
      </c>
      <c r="F59" s="60">
        <v>3154.1</v>
      </c>
      <c r="G59" s="60">
        <v>789.80411000000004</v>
      </c>
      <c r="H59" s="26">
        <f>G59/F59*100</f>
        <v>25.040553882248506</v>
      </c>
      <c r="I59" s="27">
        <f t="shared" si="0"/>
        <v>-71.122799999999984</v>
      </c>
      <c r="J59" s="28">
        <f>D59/G59*100</f>
        <v>90.994880996504307</v>
      </c>
      <c r="K59" s="29"/>
      <c r="L59" s="29"/>
    </row>
    <row r="60" spans="1:12" s="4" customFormat="1" ht="25.5" customHeight="1" x14ac:dyDescent="0.3">
      <c r="A60" s="70">
        <v>22020000</v>
      </c>
      <c r="B60" s="71" t="s">
        <v>90</v>
      </c>
      <c r="C60" s="38"/>
      <c r="D60" s="39"/>
      <c r="E60" s="26"/>
      <c r="F60" s="39"/>
      <c r="G60" s="24"/>
      <c r="H60" s="26"/>
      <c r="I60" s="27">
        <f t="shared" si="0"/>
        <v>0</v>
      </c>
      <c r="J60" s="28"/>
      <c r="K60" s="40"/>
      <c r="L60" s="40"/>
    </row>
    <row r="61" spans="1:12" s="4" customFormat="1" ht="53.25" customHeight="1" x14ac:dyDescent="0.25">
      <c r="A61" s="21" t="s">
        <v>91</v>
      </c>
      <c r="B61" s="22" t="s">
        <v>92</v>
      </c>
      <c r="C61" s="72">
        <f>C62</f>
        <v>5872.2</v>
      </c>
      <c r="D61" s="54">
        <f>D62</f>
        <v>2779.1586600000001</v>
      </c>
      <c r="E61" s="53">
        <f t="shared" si="2"/>
        <v>47.327384285276395</v>
      </c>
      <c r="F61" s="54">
        <f>F62</f>
        <v>6527.6</v>
      </c>
      <c r="G61" s="54">
        <f>G62</f>
        <v>3280.3990699999999</v>
      </c>
      <c r="H61" s="26">
        <f t="shared" ref="H61:H92" si="8">G61/F61*100</f>
        <v>50.254290550891604</v>
      </c>
      <c r="I61" s="27">
        <f t="shared" si="0"/>
        <v>-501.24040999999988</v>
      </c>
      <c r="J61" s="28">
        <f t="shared" ref="J61:J92" si="9">D61/G61*100</f>
        <v>84.720139248179947</v>
      </c>
      <c r="K61" s="19"/>
      <c r="L61" s="19"/>
    </row>
    <row r="62" spans="1:12" s="4" customFormat="1" ht="54.75" customHeight="1" x14ac:dyDescent="0.3">
      <c r="A62" s="56" t="s">
        <v>93</v>
      </c>
      <c r="B62" s="57" t="s">
        <v>94</v>
      </c>
      <c r="C62" s="58">
        <v>5872.2</v>
      </c>
      <c r="D62" s="33">
        <v>2779.1586600000001</v>
      </c>
      <c r="E62" s="26">
        <f t="shared" si="2"/>
        <v>47.327384285276395</v>
      </c>
      <c r="F62" s="59">
        <v>6527.6</v>
      </c>
      <c r="G62" s="60">
        <f>250.244+3030.15507</f>
        <v>3280.3990699999999</v>
      </c>
      <c r="H62" s="26">
        <f t="shared" si="8"/>
        <v>50.254290550891604</v>
      </c>
      <c r="I62" s="27">
        <f t="shared" si="0"/>
        <v>-501.24040999999988</v>
      </c>
      <c r="J62" s="28">
        <f t="shared" si="9"/>
        <v>84.720139248179947</v>
      </c>
      <c r="K62" s="61"/>
      <c r="L62" s="61"/>
    </row>
    <row r="63" spans="1:12" s="4" customFormat="1" ht="21.75" customHeight="1" x14ac:dyDescent="0.3">
      <c r="A63" s="21">
        <v>22090000</v>
      </c>
      <c r="B63" s="22" t="s">
        <v>95</v>
      </c>
      <c r="C63" s="38">
        <v>1137.5999999999999</v>
      </c>
      <c r="D63" s="39">
        <v>352.10561000000001</v>
      </c>
      <c r="E63" s="73">
        <f t="shared" si="2"/>
        <v>30.951618319268636</v>
      </c>
      <c r="F63" s="39">
        <v>14270.1</v>
      </c>
      <c r="G63" s="24">
        <f>495.72612+55.33461</f>
        <v>551.06072999999992</v>
      </c>
      <c r="H63" s="26">
        <f t="shared" si="8"/>
        <v>3.861645888956629</v>
      </c>
      <c r="I63" s="27">
        <f t="shared" si="0"/>
        <v>-198.95511999999991</v>
      </c>
      <c r="J63" s="28">
        <f t="shared" si="9"/>
        <v>63.895972046492965</v>
      </c>
      <c r="K63" s="40"/>
      <c r="L63" s="40"/>
    </row>
    <row r="64" spans="1:12" s="4" customFormat="1" ht="25.5" customHeight="1" x14ac:dyDescent="0.3">
      <c r="A64" s="10" t="s">
        <v>96</v>
      </c>
      <c r="B64" s="65" t="s">
        <v>97</v>
      </c>
      <c r="C64" s="72">
        <f>C66+C65</f>
        <v>139.20000000000002</v>
      </c>
      <c r="D64" s="52">
        <f>D66+D65</f>
        <v>65.911979999999986</v>
      </c>
      <c r="E64" s="74">
        <f t="shared" si="2"/>
        <v>47.350560344827571</v>
      </c>
      <c r="F64" s="54">
        <f>F66+F65</f>
        <v>321.89999999999998</v>
      </c>
      <c r="G64" s="24">
        <f>G66+G65</f>
        <v>94.611419999999995</v>
      </c>
      <c r="H64" s="26">
        <f t="shared" si="8"/>
        <v>29.39155638397018</v>
      </c>
      <c r="I64" s="27">
        <f t="shared" si="0"/>
        <v>-28.69944000000001</v>
      </c>
      <c r="J64" s="28">
        <f t="shared" si="9"/>
        <v>69.665987467474849</v>
      </c>
      <c r="K64" s="19"/>
      <c r="L64" s="19"/>
    </row>
    <row r="65" spans="1:12" s="4" customFormat="1" ht="24.75" customHeight="1" x14ac:dyDescent="0.3">
      <c r="A65" s="30" t="s">
        <v>98</v>
      </c>
      <c r="B65" s="31" t="s">
        <v>64</v>
      </c>
      <c r="C65" s="36">
        <v>137.30000000000001</v>
      </c>
      <c r="D65" s="33">
        <v>65.846009999999993</v>
      </c>
      <c r="E65" s="26">
        <f t="shared" si="2"/>
        <v>47.957764020393292</v>
      </c>
      <c r="F65" s="33">
        <v>318.89999999999998</v>
      </c>
      <c r="G65" s="33">
        <v>93.105019999999996</v>
      </c>
      <c r="H65" s="26">
        <f t="shared" si="8"/>
        <v>29.195678896205706</v>
      </c>
      <c r="I65" s="27">
        <f t="shared" si="0"/>
        <v>-27.259010000000004</v>
      </c>
      <c r="J65" s="28">
        <f t="shared" si="9"/>
        <v>70.722298325052719</v>
      </c>
      <c r="K65" s="37"/>
      <c r="L65" s="37"/>
    </row>
    <row r="66" spans="1:12" s="4" customFormat="1" ht="57" customHeight="1" x14ac:dyDescent="0.3">
      <c r="A66" s="21">
        <v>24030000</v>
      </c>
      <c r="B66" s="75" t="s">
        <v>99</v>
      </c>
      <c r="C66" s="38">
        <v>1.9</v>
      </c>
      <c r="D66" s="39">
        <v>6.5970000000000001E-2</v>
      </c>
      <c r="E66" s="73">
        <f t="shared" si="2"/>
        <v>3.472105263157895</v>
      </c>
      <c r="F66" s="39">
        <v>3</v>
      </c>
      <c r="G66" s="39">
        <v>1.5064</v>
      </c>
      <c r="H66" s="26">
        <f t="shared" si="8"/>
        <v>50.213333333333331</v>
      </c>
      <c r="I66" s="27">
        <f t="shared" si="0"/>
        <v>-1.4404299999999999</v>
      </c>
      <c r="J66" s="28">
        <f t="shared" si="9"/>
        <v>4.3793149229952206</v>
      </c>
      <c r="K66" s="40"/>
      <c r="L66" s="40"/>
    </row>
    <row r="67" spans="1:12" s="4" customFormat="1" ht="93" customHeight="1" x14ac:dyDescent="0.3">
      <c r="A67" s="56">
        <v>31010200</v>
      </c>
      <c r="B67" s="31" t="s">
        <v>100</v>
      </c>
      <c r="C67" s="58">
        <v>67.7</v>
      </c>
      <c r="D67" s="33">
        <v>30.3521</v>
      </c>
      <c r="E67" s="26">
        <f t="shared" si="2"/>
        <v>44.833234859675038</v>
      </c>
      <c r="F67" s="59">
        <v>43.4</v>
      </c>
      <c r="G67" s="59">
        <v>25.499289999999998</v>
      </c>
      <c r="H67" s="26">
        <f t="shared" si="8"/>
        <v>58.754124423963127</v>
      </c>
      <c r="I67" s="27">
        <f t="shared" si="0"/>
        <v>4.8528100000000016</v>
      </c>
      <c r="J67" s="28">
        <f t="shared" si="9"/>
        <v>119.03115733810627</v>
      </c>
      <c r="K67" s="61"/>
      <c r="L67" s="61"/>
    </row>
    <row r="68" spans="1:12" s="4" customFormat="1" ht="55.5" hidden="1" customHeight="1" x14ac:dyDescent="0.3">
      <c r="A68" s="76">
        <v>24110900</v>
      </c>
      <c r="B68" s="77" t="s">
        <v>101</v>
      </c>
      <c r="C68" s="78"/>
      <c r="D68" s="33"/>
      <c r="E68" s="26" t="e">
        <f t="shared" si="2"/>
        <v>#DIV/0!</v>
      </c>
      <c r="F68" s="79"/>
      <c r="G68" s="60"/>
      <c r="H68" s="26" t="e">
        <f t="shared" si="8"/>
        <v>#DIV/0!</v>
      </c>
      <c r="I68" s="27">
        <f t="shared" si="0"/>
        <v>0</v>
      </c>
      <c r="J68" s="28" t="e">
        <f t="shared" si="9"/>
        <v>#DIV/0!</v>
      </c>
      <c r="K68" s="80"/>
      <c r="L68" s="80"/>
    </row>
    <row r="69" spans="1:12" s="4" customFormat="1" ht="15" hidden="1" customHeight="1" x14ac:dyDescent="0.3">
      <c r="A69" s="21" t="s">
        <v>102</v>
      </c>
      <c r="B69" s="22" t="s">
        <v>103</v>
      </c>
      <c r="C69" s="38" t="s">
        <v>18</v>
      </c>
      <c r="D69" s="33" t="s">
        <v>18</v>
      </c>
      <c r="E69" s="26" t="e">
        <f t="shared" si="2"/>
        <v>#VALUE!</v>
      </c>
      <c r="F69" s="39" t="s">
        <v>18</v>
      </c>
      <c r="G69" s="24" t="s">
        <v>18</v>
      </c>
      <c r="H69" s="26" t="e">
        <f t="shared" si="8"/>
        <v>#VALUE!</v>
      </c>
      <c r="I69" s="27" t="e">
        <f t="shared" si="0"/>
        <v>#VALUE!</v>
      </c>
      <c r="J69" s="28" t="e">
        <f t="shared" si="9"/>
        <v>#VALUE!</v>
      </c>
      <c r="K69" s="40"/>
      <c r="L69" s="40"/>
    </row>
    <row r="70" spans="1:12" s="4" customFormat="1" ht="15" hidden="1" customHeight="1" x14ac:dyDescent="0.3">
      <c r="A70" s="56"/>
      <c r="B70" s="57" t="s">
        <v>104</v>
      </c>
      <c r="C70" s="58" t="s">
        <v>18</v>
      </c>
      <c r="D70" s="33" t="s">
        <v>18</v>
      </c>
      <c r="E70" s="26" t="e">
        <f t="shared" si="2"/>
        <v>#VALUE!</v>
      </c>
      <c r="F70" s="59" t="s">
        <v>18</v>
      </c>
      <c r="G70" s="60" t="s">
        <v>18</v>
      </c>
      <c r="H70" s="26" t="e">
        <f t="shared" si="8"/>
        <v>#VALUE!</v>
      </c>
      <c r="I70" s="27" t="e">
        <f t="shared" ref="I70:I94" si="10">D70-G70</f>
        <v>#VALUE!</v>
      </c>
      <c r="J70" s="28" t="e">
        <f t="shared" si="9"/>
        <v>#VALUE!</v>
      </c>
      <c r="K70" s="61"/>
      <c r="L70" s="61"/>
    </row>
    <row r="71" spans="1:12" s="4" customFormat="1" ht="15" hidden="1" customHeight="1" x14ac:dyDescent="0.3">
      <c r="A71" s="56"/>
      <c r="B71" s="57" t="s">
        <v>105</v>
      </c>
      <c r="C71" s="58"/>
      <c r="D71" s="33"/>
      <c r="E71" s="26" t="e">
        <f t="shared" ref="E71:E92" si="11">D71/C71*100</f>
        <v>#DIV/0!</v>
      </c>
      <c r="F71" s="59"/>
      <c r="G71" s="60"/>
      <c r="H71" s="26" t="e">
        <f t="shared" si="8"/>
        <v>#DIV/0!</v>
      </c>
      <c r="I71" s="27">
        <f t="shared" si="10"/>
        <v>0</v>
      </c>
      <c r="J71" s="28" t="e">
        <f t="shared" si="9"/>
        <v>#DIV/0!</v>
      </c>
      <c r="K71" s="61"/>
      <c r="L71" s="61"/>
    </row>
    <row r="72" spans="1:12" s="4" customFormat="1" ht="15" hidden="1" customHeight="1" x14ac:dyDescent="0.3">
      <c r="A72" s="56"/>
      <c r="B72" s="57" t="s">
        <v>106</v>
      </c>
      <c r="C72" s="58" t="s">
        <v>18</v>
      </c>
      <c r="D72" s="33" t="s">
        <v>18</v>
      </c>
      <c r="E72" s="26" t="e">
        <f t="shared" si="11"/>
        <v>#VALUE!</v>
      </c>
      <c r="F72" s="59" t="s">
        <v>18</v>
      </c>
      <c r="G72" s="60" t="s">
        <v>18</v>
      </c>
      <c r="H72" s="26" t="e">
        <f t="shared" si="8"/>
        <v>#VALUE!</v>
      </c>
      <c r="I72" s="27" t="e">
        <f t="shared" si="10"/>
        <v>#VALUE!</v>
      </c>
      <c r="J72" s="28" t="e">
        <f t="shared" si="9"/>
        <v>#VALUE!</v>
      </c>
      <c r="K72" s="61"/>
      <c r="L72" s="61"/>
    </row>
    <row r="73" spans="1:12" s="4" customFormat="1" ht="15" hidden="1" customHeight="1" x14ac:dyDescent="0.3">
      <c r="A73" s="56" t="s">
        <v>18</v>
      </c>
      <c r="B73" s="57" t="s">
        <v>107</v>
      </c>
      <c r="C73" s="58" t="s">
        <v>18</v>
      </c>
      <c r="D73" s="33" t="s">
        <v>18</v>
      </c>
      <c r="E73" s="26" t="e">
        <f t="shared" si="11"/>
        <v>#VALUE!</v>
      </c>
      <c r="F73" s="59" t="s">
        <v>18</v>
      </c>
      <c r="G73" s="60" t="s">
        <v>18</v>
      </c>
      <c r="H73" s="26" t="e">
        <f t="shared" si="8"/>
        <v>#VALUE!</v>
      </c>
      <c r="I73" s="27" t="e">
        <f t="shared" si="10"/>
        <v>#VALUE!</v>
      </c>
      <c r="J73" s="28" t="e">
        <f t="shared" si="9"/>
        <v>#VALUE!</v>
      </c>
      <c r="K73" s="61"/>
      <c r="L73" s="61"/>
    </row>
    <row r="74" spans="1:12" s="4" customFormat="1" ht="15" hidden="1" customHeight="1" x14ac:dyDescent="0.3">
      <c r="A74" s="56" t="s">
        <v>18</v>
      </c>
      <c r="B74" s="57" t="s">
        <v>108</v>
      </c>
      <c r="C74" s="58" t="s">
        <v>18</v>
      </c>
      <c r="D74" s="33" t="s">
        <v>18</v>
      </c>
      <c r="E74" s="26" t="e">
        <f t="shared" si="11"/>
        <v>#VALUE!</v>
      </c>
      <c r="F74" s="59" t="s">
        <v>18</v>
      </c>
      <c r="G74" s="60" t="s">
        <v>18</v>
      </c>
      <c r="H74" s="26" t="e">
        <f t="shared" si="8"/>
        <v>#VALUE!</v>
      </c>
      <c r="I74" s="27" t="e">
        <f t="shared" si="10"/>
        <v>#VALUE!</v>
      </c>
      <c r="J74" s="28" t="e">
        <f t="shared" si="9"/>
        <v>#VALUE!</v>
      </c>
      <c r="K74" s="61"/>
      <c r="L74" s="61"/>
    </row>
    <row r="75" spans="1:12" s="4" customFormat="1" ht="15" hidden="1" customHeight="1" x14ac:dyDescent="0.3">
      <c r="A75" s="56" t="s">
        <v>18</v>
      </c>
      <c r="B75" s="57" t="s">
        <v>109</v>
      </c>
      <c r="C75" s="58" t="s">
        <v>18</v>
      </c>
      <c r="D75" s="33" t="s">
        <v>18</v>
      </c>
      <c r="E75" s="26" t="e">
        <f t="shared" si="11"/>
        <v>#VALUE!</v>
      </c>
      <c r="F75" s="59" t="s">
        <v>18</v>
      </c>
      <c r="G75" s="60" t="s">
        <v>18</v>
      </c>
      <c r="H75" s="26" t="e">
        <f t="shared" si="8"/>
        <v>#VALUE!</v>
      </c>
      <c r="I75" s="27" t="e">
        <f t="shared" si="10"/>
        <v>#VALUE!</v>
      </c>
      <c r="J75" s="28" t="e">
        <f t="shared" si="9"/>
        <v>#VALUE!</v>
      </c>
      <c r="K75" s="61"/>
      <c r="L75" s="61"/>
    </row>
    <row r="76" spans="1:12" s="4" customFormat="1" ht="15" hidden="1" customHeight="1" x14ac:dyDescent="0.3">
      <c r="A76" s="56" t="s">
        <v>18</v>
      </c>
      <c r="B76" s="57" t="s">
        <v>110</v>
      </c>
      <c r="C76" s="58" t="s">
        <v>18</v>
      </c>
      <c r="D76" s="33" t="s">
        <v>18</v>
      </c>
      <c r="E76" s="26" t="e">
        <f t="shared" si="11"/>
        <v>#VALUE!</v>
      </c>
      <c r="F76" s="59" t="s">
        <v>18</v>
      </c>
      <c r="G76" s="60" t="s">
        <v>18</v>
      </c>
      <c r="H76" s="26" t="e">
        <f t="shared" si="8"/>
        <v>#VALUE!</v>
      </c>
      <c r="I76" s="27" t="e">
        <f t="shared" si="10"/>
        <v>#VALUE!</v>
      </c>
      <c r="J76" s="28" t="e">
        <f t="shared" si="9"/>
        <v>#VALUE!</v>
      </c>
      <c r="K76" s="61"/>
      <c r="L76" s="61"/>
    </row>
    <row r="77" spans="1:12" s="20" customFormat="1" ht="12.75" hidden="1" customHeight="1" x14ac:dyDescent="0.3">
      <c r="A77" s="10" t="s">
        <v>111</v>
      </c>
      <c r="B77" s="50" t="s">
        <v>112</v>
      </c>
      <c r="C77" s="51" t="s">
        <v>18</v>
      </c>
      <c r="D77" s="33" t="s">
        <v>18</v>
      </c>
      <c r="E77" s="26" t="e">
        <f t="shared" si="11"/>
        <v>#VALUE!</v>
      </c>
      <c r="F77" s="52" t="s">
        <v>18</v>
      </c>
      <c r="G77" s="54" t="s">
        <v>18</v>
      </c>
      <c r="H77" s="26" t="e">
        <f t="shared" si="8"/>
        <v>#VALUE!</v>
      </c>
      <c r="I77" s="27" t="e">
        <f t="shared" si="10"/>
        <v>#VALUE!</v>
      </c>
      <c r="J77" s="28" t="e">
        <f t="shared" si="9"/>
        <v>#VALUE!</v>
      </c>
      <c r="K77" s="55"/>
      <c r="L77" s="55"/>
    </row>
    <row r="78" spans="1:12" s="4" customFormat="1" ht="12.75" hidden="1" customHeight="1" x14ac:dyDescent="0.3">
      <c r="A78" s="21" t="s">
        <v>113</v>
      </c>
      <c r="B78" s="22" t="s">
        <v>114</v>
      </c>
      <c r="C78" s="38" t="s">
        <v>18</v>
      </c>
      <c r="D78" s="33" t="s">
        <v>18</v>
      </c>
      <c r="E78" s="26" t="e">
        <f t="shared" si="11"/>
        <v>#VALUE!</v>
      </c>
      <c r="F78" s="39" t="s">
        <v>18</v>
      </c>
      <c r="G78" s="24" t="s">
        <v>18</v>
      </c>
      <c r="H78" s="26" t="e">
        <f t="shared" si="8"/>
        <v>#VALUE!</v>
      </c>
      <c r="I78" s="27" t="e">
        <f t="shared" si="10"/>
        <v>#VALUE!</v>
      </c>
      <c r="J78" s="28" t="e">
        <f t="shared" si="9"/>
        <v>#VALUE!</v>
      </c>
      <c r="K78" s="40"/>
      <c r="L78" s="40"/>
    </row>
    <row r="79" spans="1:12" s="4" customFormat="1" ht="46.5" hidden="1" customHeight="1" x14ac:dyDescent="0.3">
      <c r="A79" s="30" t="s">
        <v>115</v>
      </c>
      <c r="B79" s="31" t="s">
        <v>116</v>
      </c>
      <c r="C79" s="36" t="s">
        <v>18</v>
      </c>
      <c r="D79" s="33" t="s">
        <v>18</v>
      </c>
      <c r="E79" s="26" t="e">
        <f t="shared" si="11"/>
        <v>#VALUE!</v>
      </c>
      <c r="F79" s="33" t="s">
        <v>18</v>
      </c>
      <c r="G79" s="34" t="s">
        <v>18</v>
      </c>
      <c r="H79" s="26" t="e">
        <f t="shared" si="8"/>
        <v>#VALUE!</v>
      </c>
      <c r="I79" s="27" t="e">
        <f t="shared" si="10"/>
        <v>#VALUE!</v>
      </c>
      <c r="J79" s="28" t="e">
        <f t="shared" si="9"/>
        <v>#VALUE!</v>
      </c>
      <c r="K79" s="37"/>
      <c r="L79" s="37"/>
    </row>
    <row r="80" spans="1:12" s="4" customFormat="1" ht="28.5" hidden="1" customHeight="1" x14ac:dyDescent="0.3">
      <c r="A80" s="21" t="s">
        <v>117</v>
      </c>
      <c r="B80" s="22" t="s">
        <v>118</v>
      </c>
      <c r="C80" s="38" t="s">
        <v>18</v>
      </c>
      <c r="D80" s="33" t="s">
        <v>18</v>
      </c>
      <c r="E80" s="26" t="e">
        <f t="shared" si="11"/>
        <v>#VALUE!</v>
      </c>
      <c r="F80" s="39" t="s">
        <v>18</v>
      </c>
      <c r="G80" s="24" t="s">
        <v>18</v>
      </c>
      <c r="H80" s="26" t="e">
        <f t="shared" si="8"/>
        <v>#VALUE!</v>
      </c>
      <c r="I80" s="27" t="e">
        <f t="shared" si="10"/>
        <v>#VALUE!</v>
      </c>
      <c r="J80" s="28" t="e">
        <f t="shared" si="9"/>
        <v>#VALUE!</v>
      </c>
      <c r="K80" s="40"/>
      <c r="L80" s="40"/>
    </row>
    <row r="81" spans="1:12" s="4" customFormat="1" ht="18" hidden="1" customHeight="1" x14ac:dyDescent="0.3">
      <c r="A81" s="30" t="s">
        <v>119</v>
      </c>
      <c r="B81" s="31" t="s">
        <v>120</v>
      </c>
      <c r="C81" s="36" t="s">
        <v>18</v>
      </c>
      <c r="D81" s="33" t="s">
        <v>18</v>
      </c>
      <c r="E81" s="26" t="e">
        <f t="shared" si="11"/>
        <v>#VALUE!</v>
      </c>
      <c r="F81" s="33" t="s">
        <v>18</v>
      </c>
      <c r="G81" s="34" t="s">
        <v>18</v>
      </c>
      <c r="H81" s="26" t="e">
        <f t="shared" si="8"/>
        <v>#VALUE!</v>
      </c>
      <c r="I81" s="27" t="e">
        <f t="shared" si="10"/>
        <v>#VALUE!</v>
      </c>
      <c r="J81" s="28" t="e">
        <f t="shared" si="9"/>
        <v>#VALUE!</v>
      </c>
      <c r="K81" s="37"/>
      <c r="L81" s="37"/>
    </row>
    <row r="82" spans="1:12" s="20" customFormat="1" ht="12.75" hidden="1" customHeight="1" x14ac:dyDescent="0.3">
      <c r="A82" s="10" t="s">
        <v>121</v>
      </c>
      <c r="B82" s="50" t="s">
        <v>122</v>
      </c>
      <c r="C82" s="51" t="s">
        <v>18</v>
      </c>
      <c r="D82" s="33" t="s">
        <v>18</v>
      </c>
      <c r="E82" s="26" t="e">
        <f t="shared" si="11"/>
        <v>#VALUE!</v>
      </c>
      <c r="F82" s="52" t="s">
        <v>18</v>
      </c>
      <c r="G82" s="54" t="s">
        <v>18</v>
      </c>
      <c r="H82" s="26" t="e">
        <f t="shared" si="8"/>
        <v>#VALUE!</v>
      </c>
      <c r="I82" s="27" t="e">
        <f t="shared" si="10"/>
        <v>#VALUE!</v>
      </c>
      <c r="J82" s="28" t="e">
        <f t="shared" si="9"/>
        <v>#VALUE!</v>
      </c>
      <c r="K82" s="55"/>
      <c r="L82" s="55"/>
    </row>
    <row r="83" spans="1:12" s="4" customFormat="1" ht="12.75" hidden="1" customHeight="1" x14ac:dyDescent="0.3">
      <c r="A83" s="21" t="s">
        <v>123</v>
      </c>
      <c r="B83" s="22" t="s">
        <v>124</v>
      </c>
      <c r="C83" s="38" t="s">
        <v>18</v>
      </c>
      <c r="D83" s="33" t="s">
        <v>18</v>
      </c>
      <c r="E83" s="26" t="e">
        <f t="shared" si="11"/>
        <v>#VALUE!</v>
      </c>
      <c r="F83" s="39" t="s">
        <v>18</v>
      </c>
      <c r="G83" s="24" t="s">
        <v>18</v>
      </c>
      <c r="H83" s="26" t="e">
        <f t="shared" si="8"/>
        <v>#VALUE!</v>
      </c>
      <c r="I83" s="27" t="e">
        <f t="shared" si="10"/>
        <v>#VALUE!</v>
      </c>
      <c r="J83" s="28" t="e">
        <f t="shared" si="9"/>
        <v>#VALUE!</v>
      </c>
      <c r="K83" s="40"/>
      <c r="L83" s="40"/>
    </row>
    <row r="84" spans="1:12" s="4" customFormat="1" ht="51" hidden="1" customHeight="1" x14ac:dyDescent="0.3">
      <c r="A84" s="30" t="s">
        <v>125</v>
      </c>
      <c r="B84" s="31" t="s">
        <v>126</v>
      </c>
      <c r="C84" s="36" t="s">
        <v>18</v>
      </c>
      <c r="D84" s="33" t="s">
        <v>18</v>
      </c>
      <c r="E84" s="26" t="e">
        <f t="shared" si="11"/>
        <v>#VALUE!</v>
      </c>
      <c r="F84" s="33" t="s">
        <v>18</v>
      </c>
      <c r="G84" s="34" t="s">
        <v>18</v>
      </c>
      <c r="H84" s="26" t="e">
        <f t="shared" si="8"/>
        <v>#VALUE!</v>
      </c>
      <c r="I84" s="27" t="e">
        <f t="shared" si="10"/>
        <v>#VALUE!</v>
      </c>
      <c r="J84" s="28" t="e">
        <f t="shared" si="9"/>
        <v>#VALUE!</v>
      </c>
      <c r="K84" s="37"/>
      <c r="L84" s="37"/>
    </row>
    <row r="85" spans="1:12" s="4" customFormat="1" ht="68.25" hidden="1" customHeight="1" x14ac:dyDescent="0.3">
      <c r="A85" s="56" t="s">
        <v>127</v>
      </c>
      <c r="B85" s="57" t="s">
        <v>128</v>
      </c>
      <c r="C85" s="58" t="s">
        <v>18</v>
      </c>
      <c r="D85" s="33" t="s">
        <v>18</v>
      </c>
      <c r="E85" s="26" t="e">
        <f t="shared" si="11"/>
        <v>#VALUE!</v>
      </c>
      <c r="F85" s="59" t="s">
        <v>18</v>
      </c>
      <c r="G85" s="60" t="s">
        <v>18</v>
      </c>
      <c r="H85" s="26" t="e">
        <f t="shared" si="8"/>
        <v>#VALUE!</v>
      </c>
      <c r="I85" s="27" t="e">
        <f t="shared" si="10"/>
        <v>#VALUE!</v>
      </c>
      <c r="J85" s="28" t="e">
        <f t="shared" si="9"/>
        <v>#VALUE!</v>
      </c>
      <c r="K85" s="61"/>
      <c r="L85" s="61"/>
    </row>
    <row r="86" spans="1:12" s="4" customFormat="1" ht="28.5" hidden="1" customHeight="1" x14ac:dyDescent="0.3">
      <c r="A86" s="56">
        <v>50110002</v>
      </c>
      <c r="B86" s="57" t="s">
        <v>129</v>
      </c>
      <c r="C86" s="58" t="s">
        <v>18</v>
      </c>
      <c r="D86" s="33" t="s">
        <v>18</v>
      </c>
      <c r="E86" s="26" t="e">
        <f t="shared" si="11"/>
        <v>#VALUE!</v>
      </c>
      <c r="F86" s="59" t="s">
        <v>18</v>
      </c>
      <c r="G86" s="60" t="s">
        <v>18</v>
      </c>
      <c r="H86" s="26" t="e">
        <f t="shared" si="8"/>
        <v>#VALUE!</v>
      </c>
      <c r="I86" s="27" t="e">
        <f t="shared" si="10"/>
        <v>#VALUE!</v>
      </c>
      <c r="J86" s="28" t="e">
        <f t="shared" si="9"/>
        <v>#VALUE!</v>
      </c>
      <c r="K86" s="61"/>
      <c r="L86" s="61"/>
    </row>
    <row r="87" spans="1:12" s="4" customFormat="1" ht="18.75" hidden="1" customHeight="1" x14ac:dyDescent="0.3">
      <c r="A87" s="81">
        <v>50110003</v>
      </c>
      <c r="B87" s="82" t="s">
        <v>130</v>
      </c>
      <c r="C87" s="63" t="s">
        <v>18</v>
      </c>
      <c r="D87" s="33" t="s">
        <v>18</v>
      </c>
      <c r="E87" s="26" t="e">
        <f t="shared" si="11"/>
        <v>#VALUE!</v>
      </c>
      <c r="F87" s="60" t="s">
        <v>18</v>
      </c>
      <c r="G87" s="60" t="s">
        <v>18</v>
      </c>
      <c r="H87" s="26" t="e">
        <f t="shared" si="8"/>
        <v>#VALUE!</v>
      </c>
      <c r="I87" s="27" t="e">
        <f t="shared" si="10"/>
        <v>#VALUE!</v>
      </c>
      <c r="J87" s="28" t="e">
        <f t="shared" si="9"/>
        <v>#VALUE!</v>
      </c>
      <c r="K87" s="64"/>
      <c r="L87" s="64"/>
    </row>
    <row r="88" spans="1:12" s="4" customFormat="1" ht="15" hidden="1" customHeight="1" x14ac:dyDescent="0.3">
      <c r="A88" s="56">
        <v>50110005</v>
      </c>
      <c r="B88" s="82" t="s">
        <v>131</v>
      </c>
      <c r="C88" s="58" t="s">
        <v>18</v>
      </c>
      <c r="D88" s="33" t="s">
        <v>18</v>
      </c>
      <c r="E88" s="26" t="e">
        <f t="shared" si="11"/>
        <v>#VALUE!</v>
      </c>
      <c r="F88" s="59" t="s">
        <v>18</v>
      </c>
      <c r="G88" s="60" t="s">
        <v>18</v>
      </c>
      <c r="H88" s="26" t="e">
        <f t="shared" si="8"/>
        <v>#VALUE!</v>
      </c>
      <c r="I88" s="27" t="e">
        <f t="shared" si="10"/>
        <v>#VALUE!</v>
      </c>
      <c r="J88" s="28" t="e">
        <f t="shared" si="9"/>
        <v>#VALUE!</v>
      </c>
      <c r="K88" s="61"/>
      <c r="L88" s="61"/>
    </row>
    <row r="89" spans="1:12" s="4" customFormat="1" ht="15.75" hidden="1" customHeight="1" x14ac:dyDescent="0.3">
      <c r="A89" s="81">
        <v>50110006</v>
      </c>
      <c r="B89" s="82" t="s">
        <v>132</v>
      </c>
      <c r="C89" s="63" t="s">
        <v>18</v>
      </c>
      <c r="D89" s="33" t="s">
        <v>18</v>
      </c>
      <c r="E89" s="26" t="e">
        <f t="shared" si="11"/>
        <v>#VALUE!</v>
      </c>
      <c r="F89" s="60" t="s">
        <v>18</v>
      </c>
      <c r="G89" s="60" t="s">
        <v>18</v>
      </c>
      <c r="H89" s="26" t="e">
        <f t="shared" si="8"/>
        <v>#VALUE!</v>
      </c>
      <c r="I89" s="27" t="e">
        <f t="shared" si="10"/>
        <v>#VALUE!</v>
      </c>
      <c r="J89" s="28" t="e">
        <f t="shared" si="9"/>
        <v>#VALUE!</v>
      </c>
      <c r="K89" s="64"/>
      <c r="L89" s="64"/>
    </row>
    <row r="90" spans="1:12" s="4" customFormat="1" ht="6" hidden="1" customHeight="1" x14ac:dyDescent="0.3">
      <c r="A90" s="83">
        <v>50110009</v>
      </c>
      <c r="B90" s="57" t="s">
        <v>133</v>
      </c>
      <c r="C90" s="58"/>
      <c r="D90" s="33"/>
      <c r="E90" s="26" t="e">
        <f t="shared" si="11"/>
        <v>#DIV/0!</v>
      </c>
      <c r="F90" s="59"/>
      <c r="G90" s="60"/>
      <c r="H90" s="26" t="e">
        <f t="shared" si="8"/>
        <v>#DIV/0!</v>
      </c>
      <c r="I90" s="27">
        <f t="shared" si="10"/>
        <v>0</v>
      </c>
      <c r="J90" s="28" t="e">
        <f t="shared" si="9"/>
        <v>#DIV/0!</v>
      </c>
      <c r="K90" s="61"/>
      <c r="L90" s="61"/>
    </row>
    <row r="91" spans="1:12" s="4" customFormat="1" ht="0.75" customHeight="1" thickBot="1" x14ac:dyDescent="0.35">
      <c r="A91" s="83"/>
      <c r="B91" s="84"/>
      <c r="C91" s="85">
        <v>0</v>
      </c>
      <c r="D91" s="33"/>
      <c r="E91" s="26" t="e">
        <f t="shared" si="11"/>
        <v>#DIV/0!</v>
      </c>
      <c r="F91" s="86"/>
      <c r="G91" s="87"/>
      <c r="H91" s="26" t="e">
        <f t="shared" si="8"/>
        <v>#DIV/0!</v>
      </c>
      <c r="I91" s="27">
        <f t="shared" si="10"/>
        <v>0</v>
      </c>
      <c r="J91" s="28" t="e">
        <f t="shared" si="9"/>
        <v>#DIV/0!</v>
      </c>
      <c r="K91" s="61"/>
      <c r="L91" s="61"/>
    </row>
    <row r="92" spans="1:12" s="4" customFormat="1" ht="18" hidden="1" customHeight="1" x14ac:dyDescent="0.3">
      <c r="A92" s="83"/>
      <c r="B92" s="57"/>
      <c r="C92" s="85"/>
      <c r="D92" s="33"/>
      <c r="E92" s="26" t="e">
        <f t="shared" si="11"/>
        <v>#DIV/0!</v>
      </c>
      <c r="F92" s="86"/>
      <c r="G92" s="87"/>
      <c r="H92" s="26" t="e">
        <f t="shared" si="8"/>
        <v>#DIV/0!</v>
      </c>
      <c r="I92" s="27">
        <f t="shared" si="10"/>
        <v>0</v>
      </c>
      <c r="J92" s="28" t="e">
        <f t="shared" si="9"/>
        <v>#DIV/0!</v>
      </c>
      <c r="K92" s="61"/>
      <c r="L92" s="61"/>
    </row>
    <row r="93" spans="1:12" s="4" customFormat="1" ht="40.5" customHeight="1" x14ac:dyDescent="0.3">
      <c r="A93" s="56">
        <v>31020000</v>
      </c>
      <c r="B93" s="31" t="s">
        <v>134</v>
      </c>
      <c r="C93" s="58">
        <v>0</v>
      </c>
      <c r="D93" s="33">
        <v>0</v>
      </c>
      <c r="E93" s="26"/>
      <c r="F93" s="59"/>
      <c r="G93" s="59">
        <v>0</v>
      </c>
      <c r="H93" s="26"/>
      <c r="I93" s="27">
        <f t="shared" si="10"/>
        <v>0</v>
      </c>
      <c r="J93" s="28"/>
      <c r="K93" s="61"/>
      <c r="L93" s="61"/>
    </row>
    <row r="94" spans="1:12" s="1" customFormat="1" ht="18.75" customHeight="1" thickBot="1" x14ac:dyDescent="0.3">
      <c r="A94" s="88"/>
      <c r="B94" s="89" t="s">
        <v>135</v>
      </c>
      <c r="C94" s="90">
        <f>C6+C37+C67+C93</f>
        <v>1261289.6999999997</v>
      </c>
      <c r="D94" s="90">
        <f>D6+D37+D67+D93</f>
        <v>779294.39033500024</v>
      </c>
      <c r="E94" s="90">
        <f>D94/C94*100</f>
        <v>61.785519245499302</v>
      </c>
      <c r="F94" s="90">
        <f>F6+F37+F67+F93</f>
        <v>1285572.5</v>
      </c>
      <c r="G94" s="90">
        <f>G6+G37+G67+G93</f>
        <v>756685.34330499987</v>
      </c>
      <c r="H94" s="90">
        <f>G94/F94*100</f>
        <v>58.859795406715676</v>
      </c>
      <c r="I94" s="91">
        <f t="shared" si="10"/>
        <v>22609.047030000365</v>
      </c>
      <c r="J94" s="92">
        <f>D94/G94*100</f>
        <v>102.9879060338674</v>
      </c>
      <c r="K94" s="93"/>
      <c r="L94" s="93"/>
    </row>
    <row r="95" spans="1:12" s="20" customFormat="1" ht="18.75" thickBot="1" x14ac:dyDescent="0.3">
      <c r="A95" s="123" t="s">
        <v>136</v>
      </c>
      <c r="B95" s="124"/>
      <c r="C95" s="124"/>
      <c r="D95" s="124"/>
      <c r="E95" s="124"/>
      <c r="F95" s="124"/>
      <c r="G95" s="124"/>
      <c r="H95" s="124"/>
      <c r="I95" s="124"/>
      <c r="J95" s="125"/>
    </row>
    <row r="96" spans="1:12" s="4" customFormat="1" ht="44.25" customHeight="1" thickBot="1" x14ac:dyDescent="0.3">
      <c r="A96" s="94">
        <v>50110004</v>
      </c>
      <c r="B96" s="95" t="s">
        <v>137</v>
      </c>
      <c r="C96" s="96"/>
      <c r="D96" s="97">
        <v>0</v>
      </c>
      <c r="E96" s="97"/>
      <c r="F96" s="96">
        <v>5000</v>
      </c>
      <c r="G96" s="98">
        <v>0</v>
      </c>
      <c r="H96" s="97">
        <f>G96/F96*100</f>
        <v>0</v>
      </c>
      <c r="I96" s="99">
        <f>D96-G96</f>
        <v>0</v>
      </c>
      <c r="J96" s="100"/>
    </row>
    <row r="97" spans="1:10" s="4" customFormat="1" ht="18.75" hidden="1" x14ac:dyDescent="0.25">
      <c r="A97" s="101"/>
      <c r="B97" s="102"/>
      <c r="C97" s="103"/>
      <c r="D97" s="104"/>
      <c r="E97" s="105"/>
      <c r="F97" s="103"/>
      <c r="G97" s="103"/>
      <c r="H97" s="105"/>
      <c r="I97" s="19"/>
      <c r="J97" s="64"/>
    </row>
    <row r="98" spans="1:10" s="4" customFormat="1" ht="18.75" hidden="1" x14ac:dyDescent="0.25">
      <c r="A98" s="101"/>
      <c r="B98" s="102"/>
      <c r="C98" s="103"/>
      <c r="D98" s="104"/>
      <c r="E98" s="105"/>
      <c r="F98" s="103"/>
      <c r="G98" s="103"/>
      <c r="H98" s="105"/>
      <c r="I98" s="19"/>
      <c r="J98" s="64"/>
    </row>
    <row r="99" spans="1:10" s="4" customFormat="1" ht="18.75" hidden="1" x14ac:dyDescent="0.25">
      <c r="A99" s="101"/>
      <c r="B99" s="102"/>
      <c r="C99" s="103"/>
      <c r="D99" s="104"/>
      <c r="E99" s="105"/>
      <c r="F99" s="103"/>
      <c r="G99" s="103"/>
      <c r="H99" s="105"/>
      <c r="I99" s="19"/>
      <c r="J99" s="64"/>
    </row>
    <row r="100" spans="1:10" s="4" customFormat="1" ht="18.75" hidden="1" x14ac:dyDescent="0.25">
      <c r="A100" s="101"/>
      <c r="B100" s="102"/>
      <c r="C100" s="103"/>
      <c r="D100" s="104"/>
      <c r="E100" s="105"/>
      <c r="F100" s="103"/>
      <c r="G100" s="103"/>
      <c r="H100" s="105"/>
      <c r="I100" s="19"/>
      <c r="J100" s="64"/>
    </row>
    <row r="101" spans="1:10" s="4" customFormat="1" ht="18.75" hidden="1" x14ac:dyDescent="0.25">
      <c r="A101" s="106"/>
      <c r="B101" s="107"/>
      <c r="C101" s="103"/>
      <c r="D101" s="104"/>
      <c r="E101" s="105"/>
      <c r="F101" s="103"/>
      <c r="G101" s="103"/>
      <c r="H101" s="105"/>
      <c r="I101" s="19"/>
      <c r="J101" s="64"/>
    </row>
    <row r="102" spans="1:10" s="4" customFormat="1" ht="18.75" hidden="1" x14ac:dyDescent="0.25">
      <c r="A102" s="108"/>
      <c r="B102" s="102"/>
      <c r="C102" s="103"/>
      <c r="D102" s="104"/>
      <c r="E102" s="105"/>
      <c r="F102" s="103"/>
      <c r="G102" s="103"/>
      <c r="H102" s="105"/>
      <c r="I102" s="19"/>
      <c r="J102" s="64"/>
    </row>
    <row r="103" spans="1:10" s="4" customFormat="1" ht="18.75" hidden="1" x14ac:dyDescent="0.25">
      <c r="A103" s="108"/>
      <c r="B103" s="102"/>
      <c r="C103" s="103"/>
      <c r="D103" s="104"/>
      <c r="E103" s="105"/>
      <c r="F103" s="103"/>
      <c r="G103" s="103"/>
      <c r="H103" s="105"/>
      <c r="I103" s="19"/>
      <c r="J103" s="64"/>
    </row>
    <row r="104" spans="1:10" s="20" customFormat="1" hidden="1" x14ac:dyDescent="0.25">
      <c r="A104" s="109"/>
      <c r="B104" s="9"/>
      <c r="C104" s="110"/>
      <c r="D104" s="104"/>
      <c r="E104" s="105"/>
      <c r="F104" s="110"/>
      <c r="G104" s="110"/>
      <c r="H104" s="105"/>
      <c r="I104" s="19"/>
      <c r="J104" s="64"/>
    </row>
    <row r="105" spans="1:10" s="4" customFormat="1" ht="18.75" hidden="1" x14ac:dyDescent="0.25">
      <c r="A105" s="106"/>
      <c r="B105" s="107"/>
      <c r="C105" s="103"/>
      <c r="D105" s="104"/>
      <c r="E105" s="105"/>
      <c r="F105" s="103"/>
      <c r="G105" s="103"/>
      <c r="H105" s="105"/>
      <c r="I105" s="19"/>
      <c r="J105" s="64"/>
    </row>
    <row r="106" spans="1:10" s="4" customFormat="1" ht="5.25" customHeight="1" x14ac:dyDescent="0.25">
      <c r="A106" s="108"/>
      <c r="B106" s="102"/>
      <c r="C106" s="103"/>
      <c r="D106" s="104"/>
      <c r="E106" s="105"/>
      <c r="F106" s="103"/>
      <c r="G106" s="103"/>
      <c r="H106" s="105"/>
      <c r="I106" s="19"/>
      <c r="J106" s="64"/>
    </row>
    <row r="107" spans="1:10" s="1" customFormat="1" ht="16.5" customHeight="1" x14ac:dyDescent="0.25">
      <c r="A107" s="111"/>
      <c r="B107" s="112"/>
      <c r="C107" s="111"/>
      <c r="D107" s="104"/>
      <c r="E107" s="105"/>
      <c r="F107" s="111"/>
      <c r="G107" s="111"/>
      <c r="H107" s="105"/>
      <c r="I107" s="19"/>
      <c r="J107" s="64"/>
    </row>
    <row r="108" spans="1:10" ht="25.5" hidden="1" customHeight="1" x14ac:dyDescent="0.25">
      <c r="A108" s="1"/>
      <c r="B108" s="1"/>
      <c r="D108" s="113"/>
      <c r="E108" s="113"/>
      <c r="J108" s="64"/>
    </row>
    <row r="109" spans="1:10" ht="19.5" customHeight="1" x14ac:dyDescent="0.25">
      <c r="A109" s="114" t="s">
        <v>138</v>
      </c>
      <c r="B109" s="115"/>
      <c r="C109" s="116">
        <f>C8+C18+C20+C22+C23+C25+C29+C52+C63</f>
        <v>916801.89999999991</v>
      </c>
      <c r="D109" s="116">
        <f>D8+D18+D20+D22+D23+D25+D29+D52+D63</f>
        <v>570145.42010499991</v>
      </c>
      <c r="E109" s="117">
        <f>D109/C109*100</f>
        <v>62.188507692337893</v>
      </c>
      <c r="F109" s="116">
        <f>F8+F18+F20+F22+F23+F25+F29+F52+F63</f>
        <v>891503</v>
      </c>
      <c r="G109" s="116">
        <f>G8+G18+G20+G22+G23+G25+G29+G52+G63</f>
        <v>540499.44238500006</v>
      </c>
      <c r="H109" s="117">
        <f>G109/F109*100</f>
        <v>60.627888227521396</v>
      </c>
      <c r="I109" s="64">
        <f>D109-G109</f>
        <v>29645.97771999985</v>
      </c>
      <c r="J109" s="64">
        <f>D109/G109*100</f>
        <v>105.48492290559717</v>
      </c>
    </row>
    <row r="110" spans="1:10" ht="15.75" customHeight="1" x14ac:dyDescent="0.25">
      <c r="A110" s="115" t="s">
        <v>139</v>
      </c>
      <c r="B110" s="115"/>
      <c r="C110" s="116">
        <f>C9+C10+C16+C19+C21+C26+C27+C28+C30+C31+C36+C51+C53+C54+C55+C56+C57+C58+C59+C41+C62+C66+C45+C46+C47+C65+C67+C93</f>
        <v>344487.80000000005</v>
      </c>
      <c r="D110" s="116">
        <f>D9+D10+D16+D19+D21+D26+D27+D28+D30+D31+D36+D51+D53+D54+D55+D56+D57+D58+D59+D41+D62+D66+D45+D46+D47+D65+D67+D93</f>
        <v>209148.97022999998</v>
      </c>
      <c r="E110" s="117">
        <f>D110/C110*100</f>
        <v>60.713026769017645</v>
      </c>
      <c r="F110" s="116">
        <f>F9+F10+F16+F19+F21+F26+F27+F28+F30+F31+F36+F51+F53+F54+F55+F56+F57+F58+F59+F41+F62+F66+F45+F46+F47+F65+F67+F93</f>
        <v>394069.50000000012</v>
      </c>
      <c r="G110" s="116">
        <f>G9+G10+G16+G19+G21+G26+G27+G28+G30+G31+G36+G51+G53+G54+G55+G56+G57+G58+G59+G41+G62+G66+G45+G46+G47+G65+G67+G93</f>
        <v>216185.90091999999</v>
      </c>
      <c r="H110" s="117">
        <f>G110/F110*100</f>
        <v>54.859840946838034</v>
      </c>
      <c r="I110" s="64">
        <f>D110-G110</f>
        <v>-7036.9306900000083</v>
      </c>
      <c r="J110" s="64">
        <f>D110/G110*100</f>
        <v>96.744963172874051</v>
      </c>
    </row>
    <row r="111" spans="1:10" x14ac:dyDescent="0.25">
      <c r="B111" s="114"/>
      <c r="H111" s="117"/>
      <c r="J111" s="64"/>
    </row>
    <row r="112" spans="1:10" ht="58.5" customHeight="1" x14ac:dyDescent="0.25"/>
  </sheetData>
  <mergeCells count="3">
    <mergeCell ref="A2:J2"/>
    <mergeCell ref="A4:B4"/>
    <mergeCell ref="A95:J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порівняння травня 2014 з 2013</vt:lpstr>
      <vt:lpstr>'порівняння травня 2014 з 2013'!Область_печати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</dc:creator>
  <cp:lastModifiedBy>10</cp:lastModifiedBy>
  <dcterms:created xsi:type="dcterms:W3CDTF">2014-06-04T07:53:07Z</dcterms:created>
  <dcterms:modified xsi:type="dcterms:W3CDTF">2014-09-22T14:11:21Z</dcterms:modified>
</cp:coreProperties>
</file>